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60" windowWidth="20610" windowHeight="11280" activeTab="1"/>
  </bookViews>
  <sheets>
    <sheet name="7,11" sheetId="1" r:id="rId1"/>
    <sheet name="11,18" sheetId="3" r:id="rId2"/>
  </sheets>
  <definedNames>
    <definedName name="_xlnm.Print_Area" localSheetId="1">'11,18'!$A$1:$W$238</definedName>
    <definedName name="_xlnm.Print_Area" localSheetId="0">'7,11'!$A$1:$W$248</definedName>
  </definedNames>
  <calcPr calcId="145621"/>
</workbook>
</file>

<file path=xl/calcChain.xml><?xml version="1.0" encoding="utf-8"?>
<calcChain xmlns="http://schemas.openxmlformats.org/spreadsheetml/2006/main">
  <c r="E213" i="3" l="1"/>
  <c r="F213" i="3"/>
  <c r="D213" i="3"/>
  <c r="D212" i="3"/>
  <c r="E212" i="3"/>
  <c r="F212" i="3"/>
  <c r="G212" i="3"/>
  <c r="G213" i="3" s="1"/>
  <c r="C212" i="3"/>
  <c r="D201" i="3"/>
  <c r="E201" i="3"/>
  <c r="F201" i="3"/>
  <c r="G201" i="3"/>
  <c r="C201" i="3"/>
  <c r="E191" i="3"/>
  <c r="F191" i="3"/>
  <c r="D191" i="3"/>
  <c r="D190" i="3"/>
  <c r="E190" i="3"/>
  <c r="F190" i="3"/>
  <c r="G190" i="3"/>
  <c r="C190" i="3"/>
  <c r="D180" i="3"/>
  <c r="E180" i="3"/>
  <c r="F180" i="3"/>
  <c r="G180" i="3"/>
  <c r="C180" i="3"/>
  <c r="G191" i="3" l="1"/>
  <c r="E170" i="3"/>
  <c r="F170" i="3"/>
  <c r="G170" i="3"/>
  <c r="D170" i="3"/>
  <c r="D169" i="3"/>
  <c r="E169" i="3"/>
  <c r="F169" i="3"/>
  <c r="G169" i="3"/>
  <c r="C169" i="3"/>
  <c r="D160" i="3"/>
  <c r="E160" i="3"/>
  <c r="F160" i="3"/>
  <c r="G160" i="3"/>
  <c r="C160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C148" i="3"/>
  <c r="D139" i="3"/>
  <c r="D149" i="3" s="1"/>
  <c r="D215" i="3" s="1"/>
  <c r="E139" i="3"/>
  <c r="E149" i="3" s="1"/>
  <c r="F139" i="3"/>
  <c r="F149" i="3" s="1"/>
  <c r="G139" i="3"/>
  <c r="C139" i="3"/>
  <c r="G128" i="3"/>
  <c r="D128" i="3"/>
  <c r="D127" i="3"/>
  <c r="E127" i="3"/>
  <c r="F127" i="3"/>
  <c r="G127" i="3"/>
  <c r="C127" i="3"/>
  <c r="D117" i="3"/>
  <c r="E117" i="3"/>
  <c r="E128" i="3" s="1"/>
  <c r="F117" i="3"/>
  <c r="F128" i="3" s="1"/>
  <c r="G117" i="3"/>
  <c r="C117" i="3"/>
  <c r="G149" i="3" l="1"/>
  <c r="D107" i="3"/>
  <c r="E107" i="3" l="1"/>
  <c r="F107" i="3"/>
  <c r="G107" i="3"/>
  <c r="D106" i="3"/>
  <c r="E106" i="3"/>
  <c r="F106" i="3"/>
  <c r="G106" i="3"/>
  <c r="C106" i="3"/>
  <c r="D97" i="3"/>
  <c r="E97" i="3"/>
  <c r="F97" i="3"/>
  <c r="G97" i="3"/>
  <c r="C97" i="3"/>
  <c r="F86" i="3"/>
  <c r="G86" i="3"/>
  <c r="D86" i="3"/>
  <c r="D85" i="3"/>
  <c r="E85" i="3"/>
  <c r="F85" i="3"/>
  <c r="G85" i="3"/>
  <c r="C85" i="3"/>
  <c r="D75" i="3"/>
  <c r="E75" i="3"/>
  <c r="E86" i="3" s="1"/>
  <c r="F75" i="3"/>
  <c r="G75" i="3"/>
  <c r="C75" i="3"/>
  <c r="E64" i="3"/>
  <c r="F64" i="3"/>
  <c r="G64" i="3"/>
  <c r="D64" i="3"/>
  <c r="D63" i="3"/>
  <c r="E63" i="3"/>
  <c r="F63" i="3"/>
  <c r="G63" i="3"/>
  <c r="C63" i="3"/>
  <c r="D53" i="3"/>
  <c r="E53" i="3"/>
  <c r="F53" i="3"/>
  <c r="G53" i="3"/>
  <c r="C53" i="3"/>
  <c r="E43" i="3" l="1"/>
  <c r="F43" i="3"/>
  <c r="G43" i="3"/>
  <c r="D43" i="3"/>
  <c r="D42" i="3"/>
  <c r="E42" i="3"/>
  <c r="F42" i="3"/>
  <c r="G42" i="3"/>
  <c r="C42" i="3"/>
  <c r="D32" i="3"/>
  <c r="E32" i="3"/>
  <c r="F32" i="3"/>
  <c r="G32" i="3"/>
  <c r="C32" i="3"/>
  <c r="D20" i="3" l="1"/>
  <c r="D21" i="3" s="1"/>
  <c r="E20" i="3"/>
  <c r="F20" i="3"/>
  <c r="F21" i="3" s="1"/>
  <c r="G20" i="3"/>
  <c r="C20" i="3"/>
  <c r="D11" i="3"/>
  <c r="E11" i="3"/>
  <c r="F11" i="3"/>
  <c r="G11" i="3"/>
  <c r="C222" i="3" s="1"/>
  <c r="C11" i="3"/>
  <c r="G21" i="3" l="1"/>
  <c r="C223" i="3"/>
  <c r="E21" i="3"/>
  <c r="E11" i="1"/>
  <c r="F11" i="1"/>
  <c r="G11" i="1"/>
  <c r="D11" i="1"/>
  <c r="D212" i="1" l="1"/>
  <c r="E212" i="1"/>
  <c r="F212" i="1"/>
  <c r="G212" i="1"/>
  <c r="G213" i="1" s="1"/>
  <c r="C212" i="1"/>
  <c r="D201" i="1"/>
  <c r="E201" i="1"/>
  <c r="F201" i="1"/>
  <c r="G201" i="1"/>
  <c r="C201" i="1"/>
  <c r="D190" i="1"/>
  <c r="E190" i="1"/>
  <c r="F190" i="1"/>
  <c r="G190" i="1"/>
  <c r="C190" i="1"/>
  <c r="D180" i="1"/>
  <c r="E180" i="1"/>
  <c r="F180" i="1"/>
  <c r="G180" i="1"/>
  <c r="C180" i="1"/>
  <c r="D169" i="1"/>
  <c r="E169" i="1"/>
  <c r="F169" i="1"/>
  <c r="G169" i="1"/>
  <c r="C169" i="1"/>
  <c r="D160" i="1"/>
  <c r="D170" i="1" s="1"/>
  <c r="E160" i="1"/>
  <c r="F160" i="1"/>
  <c r="F170" i="1" s="1"/>
  <c r="G160" i="1"/>
  <c r="C160" i="1"/>
  <c r="D148" i="1"/>
  <c r="E148" i="1"/>
  <c r="F148" i="1"/>
  <c r="G148" i="1"/>
  <c r="C148" i="1"/>
  <c r="D139" i="1"/>
  <c r="D149" i="1" s="1"/>
  <c r="E139" i="1"/>
  <c r="F139" i="1"/>
  <c r="F149" i="1" s="1"/>
  <c r="G139" i="1"/>
  <c r="C139" i="1"/>
  <c r="D117" i="1"/>
  <c r="E117" i="1"/>
  <c r="F117" i="1"/>
  <c r="G117" i="1"/>
  <c r="C117" i="1"/>
  <c r="D127" i="1"/>
  <c r="D128" i="1" s="1"/>
  <c r="E127" i="1"/>
  <c r="E128" i="1" s="1"/>
  <c r="F127" i="1"/>
  <c r="G127" i="1"/>
  <c r="C127" i="1"/>
  <c r="D106" i="1"/>
  <c r="E106" i="1"/>
  <c r="F106" i="1"/>
  <c r="G106" i="1"/>
  <c r="C106" i="1"/>
  <c r="D97" i="1"/>
  <c r="E97" i="1"/>
  <c r="F97" i="1"/>
  <c r="G97" i="1"/>
  <c r="C97" i="1"/>
  <c r="D85" i="1"/>
  <c r="E85" i="1"/>
  <c r="F85" i="1"/>
  <c r="G85" i="1"/>
  <c r="C85" i="1"/>
  <c r="D75" i="1"/>
  <c r="E75" i="1"/>
  <c r="F75" i="1"/>
  <c r="G75" i="1"/>
  <c r="C75" i="1"/>
  <c r="D63" i="1"/>
  <c r="E63" i="1"/>
  <c r="F63" i="1"/>
  <c r="G63" i="1"/>
  <c r="C63" i="1"/>
  <c r="D53" i="1"/>
  <c r="E53" i="1"/>
  <c r="F53" i="1"/>
  <c r="G53" i="1"/>
  <c r="C53" i="1"/>
  <c r="D42" i="1"/>
  <c r="E42" i="1"/>
  <c r="F42" i="1"/>
  <c r="G42" i="1"/>
  <c r="C42" i="1"/>
  <c r="D32" i="1"/>
  <c r="E32" i="1"/>
  <c r="F32" i="1"/>
  <c r="G32" i="1"/>
  <c r="C32" i="1"/>
  <c r="D20" i="1"/>
  <c r="E20" i="1"/>
  <c r="F20" i="1"/>
  <c r="G20" i="1"/>
  <c r="C20" i="1"/>
  <c r="C11" i="1"/>
  <c r="D64" i="1" l="1"/>
  <c r="F64" i="1"/>
  <c r="D86" i="1"/>
  <c r="G128" i="1"/>
  <c r="E213" i="1"/>
  <c r="D213" i="1"/>
  <c r="G191" i="1"/>
  <c r="C225" i="1"/>
  <c r="F191" i="1"/>
  <c r="E191" i="1"/>
  <c r="D191" i="1"/>
  <c r="E170" i="1"/>
  <c r="G64" i="1"/>
  <c r="G107" i="1"/>
  <c r="G149" i="1"/>
  <c r="F213" i="1"/>
  <c r="F86" i="1"/>
  <c r="G86" i="1"/>
  <c r="E64" i="1"/>
  <c r="E107" i="1"/>
  <c r="C226" i="1"/>
  <c r="G170" i="1"/>
  <c r="E149" i="1"/>
  <c r="D107" i="1"/>
  <c r="F107" i="1"/>
  <c r="G43" i="1"/>
  <c r="D21" i="1"/>
  <c r="E43" i="1"/>
  <c r="F43" i="1"/>
  <c r="F128" i="1"/>
  <c r="D43" i="1"/>
  <c r="D215" i="1" s="1"/>
  <c r="E86" i="1"/>
  <c r="F21" i="1"/>
  <c r="E21" i="1"/>
  <c r="G21" i="1"/>
  <c r="G215" i="1" l="1"/>
  <c r="F215" i="1"/>
  <c r="H191" i="3" l="1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H43" i="1" l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H213" i="3" l="1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H21" i="3"/>
  <c r="I21" i="3"/>
  <c r="I215" i="3" s="1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D218" i="3"/>
  <c r="D219" i="3" s="1"/>
  <c r="E215" i="3" l="1"/>
  <c r="K215" i="3"/>
  <c r="P215" i="3"/>
  <c r="L215" i="3"/>
  <c r="H215" i="3"/>
  <c r="V215" i="3"/>
  <c r="J215" i="3"/>
  <c r="S215" i="3"/>
  <c r="F215" i="3"/>
  <c r="T215" i="1"/>
  <c r="U215" i="3"/>
  <c r="T215" i="3"/>
  <c r="R215" i="3"/>
  <c r="Q215" i="3"/>
  <c r="O215" i="3"/>
  <c r="W215" i="3"/>
  <c r="N215" i="3"/>
  <c r="M215" i="3"/>
  <c r="G215" i="3"/>
  <c r="D220" i="3"/>
  <c r="E219" i="1"/>
  <c r="E221" i="1" s="1"/>
  <c r="F219" i="1"/>
  <c r="F221" i="1" s="1"/>
  <c r="G219" i="1"/>
  <c r="G221" i="1" s="1"/>
  <c r="H219" i="1"/>
  <c r="H221" i="1" s="1"/>
  <c r="I219" i="1"/>
  <c r="I221" i="1" s="1"/>
  <c r="J219" i="1"/>
  <c r="J221" i="1" s="1"/>
  <c r="K219" i="1"/>
  <c r="K221" i="1" s="1"/>
  <c r="L219" i="1"/>
  <c r="L221" i="1" s="1"/>
  <c r="M219" i="1"/>
  <c r="M221" i="1" s="1"/>
  <c r="N219" i="1"/>
  <c r="N221" i="1" s="1"/>
  <c r="O219" i="1"/>
  <c r="O221" i="1" s="1"/>
  <c r="P219" i="1"/>
  <c r="P221" i="1" s="1"/>
  <c r="Q219" i="1"/>
  <c r="Q221" i="1" s="1"/>
  <c r="R219" i="1"/>
  <c r="R221" i="1" s="1"/>
  <c r="S219" i="1"/>
  <c r="S221" i="1" s="1"/>
  <c r="T219" i="1"/>
  <c r="T221" i="1" s="1"/>
  <c r="U219" i="1"/>
  <c r="U221" i="1" s="1"/>
  <c r="V219" i="1"/>
  <c r="V221" i="1" s="1"/>
  <c r="W219" i="1"/>
  <c r="D219" i="1"/>
  <c r="D221" i="1" s="1"/>
  <c r="D222" i="1" s="1"/>
  <c r="W216" i="3" l="1"/>
  <c r="W215" i="1"/>
  <c r="W216" i="1" s="1"/>
  <c r="U219" i="3"/>
  <c r="V219" i="3"/>
  <c r="U222" i="1"/>
  <c r="V222" i="1"/>
  <c r="V215" i="1" l="1"/>
  <c r="V216" i="1" s="1"/>
  <c r="V216" i="3"/>
  <c r="U215" i="1"/>
  <c r="U216" i="1" s="1"/>
  <c r="U216" i="3"/>
  <c r="V223" i="1" l="1"/>
  <c r="V220" i="3"/>
  <c r="U223" i="1"/>
  <c r="U220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G227" i="3" l="1"/>
  <c r="E227" i="3" l="1"/>
  <c r="F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D227" i="3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D230" i="1"/>
  <c r="R220" i="3" l="1"/>
  <c r="N220" i="3"/>
  <c r="J220" i="3"/>
  <c r="F220" i="3"/>
  <c r="Q220" i="3"/>
  <c r="M220" i="3"/>
  <c r="I220" i="3"/>
  <c r="E220" i="3"/>
  <c r="T220" i="3"/>
  <c r="P220" i="3"/>
  <c r="L220" i="3"/>
  <c r="H220" i="3"/>
  <c r="S220" i="3"/>
  <c r="O220" i="3"/>
  <c r="K220" i="3"/>
  <c r="G228" i="3" l="1"/>
  <c r="G220" i="3"/>
  <c r="H215" i="1"/>
  <c r="H223" i="1" s="1"/>
  <c r="O215" i="1"/>
  <c r="K216" i="3"/>
  <c r="K228" i="3"/>
  <c r="K229" i="3" s="1"/>
  <c r="L216" i="3"/>
  <c r="L228" i="3"/>
  <c r="L229" i="3" s="1"/>
  <c r="I216" i="3"/>
  <c r="I228" i="3"/>
  <c r="I229" i="3" s="1"/>
  <c r="L215" i="1"/>
  <c r="L223" i="1" s="1"/>
  <c r="J216" i="3"/>
  <c r="J228" i="3"/>
  <c r="J229" i="3" s="1"/>
  <c r="S215" i="1"/>
  <c r="K215" i="1"/>
  <c r="K223" i="1" s="1"/>
  <c r="E225" i="1"/>
  <c r="H216" i="3"/>
  <c r="H228" i="3"/>
  <c r="H229" i="3" s="1"/>
  <c r="T216" i="3"/>
  <c r="S216" i="3"/>
  <c r="R216" i="3"/>
  <c r="Q216" i="3"/>
  <c r="P216" i="3"/>
  <c r="P215" i="1"/>
  <c r="P223" i="1" s="1"/>
  <c r="N216" i="3"/>
  <c r="O216" i="3"/>
  <c r="M216" i="3"/>
  <c r="G216" i="3"/>
  <c r="F216" i="3"/>
  <c r="E216" i="3"/>
  <c r="D216" i="3"/>
  <c r="R215" i="1"/>
  <c r="R223" i="1" s="1"/>
  <c r="N215" i="1"/>
  <c r="N223" i="1" s="1"/>
  <c r="J215" i="1"/>
  <c r="J223" i="1" s="1"/>
  <c r="F223" i="1"/>
  <c r="D223" i="1"/>
  <c r="Q215" i="1"/>
  <c r="M215" i="1"/>
  <c r="M223" i="1" s="1"/>
  <c r="I215" i="1"/>
  <c r="I223" i="1" s="1"/>
  <c r="E215" i="1"/>
  <c r="E223" i="1" s="1"/>
  <c r="E223" i="3"/>
  <c r="E226" i="1" l="1"/>
  <c r="O231" i="1"/>
  <c r="O233" i="1" s="1"/>
  <c r="O223" i="1"/>
  <c r="T216" i="1"/>
  <c r="T223" i="1"/>
  <c r="S216" i="1"/>
  <c r="S223" i="1"/>
  <c r="Q216" i="1"/>
  <c r="Q223" i="1"/>
  <c r="G223" i="1"/>
  <c r="G216" i="1"/>
  <c r="S231" i="1"/>
  <c r="S233" i="1" s="1"/>
  <c r="T231" i="1"/>
  <c r="T233" i="1" s="1"/>
  <c r="O216" i="1"/>
  <c r="I216" i="1"/>
  <c r="I231" i="1"/>
  <c r="I233" i="1" s="1"/>
  <c r="G231" i="1"/>
  <c r="G233" i="1" s="1"/>
  <c r="K216" i="1"/>
  <c r="K231" i="1"/>
  <c r="K233" i="1" s="1"/>
  <c r="L216" i="1"/>
  <c r="L231" i="1"/>
  <c r="L233" i="1" s="1"/>
  <c r="H216" i="1"/>
  <c r="H231" i="1"/>
  <c r="H233" i="1" s="1"/>
  <c r="J216" i="1"/>
  <c r="J231" i="1"/>
  <c r="J233" i="1" s="1"/>
  <c r="R216" i="1"/>
  <c r="R231" i="1"/>
  <c r="R233" i="1" s="1"/>
  <c r="Q231" i="1"/>
  <c r="Q233" i="1" s="1"/>
  <c r="P216" i="1"/>
  <c r="P231" i="1"/>
  <c r="P233" i="1" s="1"/>
  <c r="N216" i="1"/>
  <c r="N231" i="1"/>
  <c r="N233" i="1" s="1"/>
  <c r="M216" i="1"/>
  <c r="M231" i="1"/>
  <c r="M233" i="1" s="1"/>
  <c r="F216" i="1"/>
  <c r="F231" i="1"/>
  <c r="F233" i="1" s="1"/>
  <c r="E216" i="1"/>
  <c r="E231" i="1"/>
  <c r="E233" i="1" s="1"/>
  <c r="D216" i="1"/>
  <c r="D231" i="1"/>
  <c r="D233" i="1" s="1"/>
  <c r="E222" i="3"/>
  <c r="M223" i="3"/>
  <c r="M222" i="3" l="1"/>
  <c r="M224" i="3"/>
  <c r="M227" i="1" l="1"/>
  <c r="M225" i="1"/>
  <c r="M226" i="1"/>
</calcChain>
</file>

<file path=xl/sharedStrings.xml><?xml version="1.0" encoding="utf-8"?>
<sst xmlns="http://schemas.openxmlformats.org/spreadsheetml/2006/main" count="1061" uniqueCount="124">
  <si>
    <t>Первый день</t>
  </si>
  <si>
    <t>№ рецепта</t>
  </si>
  <si>
    <t>Приём пищи, наименование блюда</t>
  </si>
  <si>
    <t>масса порций</t>
  </si>
  <si>
    <t>белки</t>
  </si>
  <si>
    <t>пищевые вещества</t>
  </si>
  <si>
    <t>жиры</t>
  </si>
  <si>
    <t>углеводы</t>
  </si>
  <si>
    <t>витамины (мг)</t>
  </si>
  <si>
    <t>В1</t>
  </si>
  <si>
    <t>В2</t>
  </si>
  <si>
    <t>С</t>
  </si>
  <si>
    <t>минеральные вещества</t>
  </si>
  <si>
    <t>Са</t>
  </si>
  <si>
    <t>Fe</t>
  </si>
  <si>
    <t>завтрак</t>
  </si>
  <si>
    <t>обед</t>
  </si>
  <si>
    <t>всего за день</t>
  </si>
  <si>
    <t>второй день</t>
  </si>
  <si>
    <t>четвёртый день</t>
  </si>
  <si>
    <t>Шестой  день</t>
  </si>
  <si>
    <t>седьмой  день</t>
  </si>
  <si>
    <t>восьмой день</t>
  </si>
  <si>
    <t>девятый день</t>
  </si>
  <si>
    <t>десятый день</t>
  </si>
  <si>
    <t>третий день</t>
  </si>
  <si>
    <t>пятый день</t>
  </si>
  <si>
    <t>энергетическая ценность (ккал)</t>
  </si>
  <si>
    <t>Какао с молоком</t>
  </si>
  <si>
    <t>Каша гречневая рассыпчатая со сливочным маслом</t>
  </si>
  <si>
    <t>Каша молочная вязкая из крупы "Геркулес" со сливочным маслом</t>
  </si>
  <si>
    <t>Кофейный напиток</t>
  </si>
  <si>
    <t>Чай с сахаром</t>
  </si>
  <si>
    <t>Макароны отварные со сливочным маслом</t>
  </si>
  <si>
    <t>Сыр твердый порциями</t>
  </si>
  <si>
    <t>Какао на молоке</t>
  </si>
  <si>
    <t>Каша манная вязкая молочная со сливочным маслом</t>
  </si>
  <si>
    <t>Гуляш из мяса говядины п/ф</t>
  </si>
  <si>
    <t>Картофельное пюре с маслом сливочным</t>
  </si>
  <si>
    <t>Суп гороховый с гренками с мясом говядины п/ф</t>
  </si>
  <si>
    <t>Яблоко</t>
  </si>
  <si>
    <t>Витамины, мг</t>
  </si>
  <si>
    <t>Минеральные вещества, мг</t>
  </si>
  <si>
    <t>А</t>
  </si>
  <si>
    <t>Е</t>
  </si>
  <si>
    <t>Р</t>
  </si>
  <si>
    <t>Mg</t>
  </si>
  <si>
    <t>Б10-15</t>
  </si>
  <si>
    <t>Ж30-32</t>
  </si>
  <si>
    <t>У55-60</t>
  </si>
  <si>
    <t>Каша манная вязкая с маслом сливочным</t>
  </si>
  <si>
    <t>з25</t>
  </si>
  <si>
    <t>о35</t>
  </si>
  <si>
    <t>Омлет запеченный с маслом сливочным</t>
  </si>
  <si>
    <t>Омлет запеченный  с маслом сливочным</t>
  </si>
  <si>
    <t>Каша пшенная молочная с маслом сливочным</t>
  </si>
  <si>
    <t>Итого за 10 дней</t>
  </si>
  <si>
    <t>Среднее за 10 дней</t>
  </si>
  <si>
    <t>п/п</t>
  </si>
  <si>
    <t>Хлеб ржаной</t>
  </si>
  <si>
    <t>Хлеб пшеничный</t>
  </si>
  <si>
    <t>Винегрет овощной</t>
  </si>
  <si>
    <t>Содержание йода в готовых блюдах обусловлено использованием в приготовлении йодированной соли</t>
  </si>
  <si>
    <t>I</t>
  </si>
  <si>
    <t>Zn</t>
  </si>
  <si>
    <t>Чай с медом</t>
  </si>
  <si>
    <t>Вит С при С-Витасминизации</t>
  </si>
  <si>
    <t>Меню составлено согласно требований СанПиН 2.3/2.4.3590-20</t>
  </si>
  <si>
    <t>Согласно Приложения 10 таблица 3 завтрак и обед для ОО 20-25% и 30-35%. Принимаем 60 %</t>
  </si>
  <si>
    <t>Йогурт</t>
  </si>
  <si>
    <t>Груша</t>
  </si>
  <si>
    <t>Мандарин</t>
  </si>
  <si>
    <t>Котлета из мяса говядины п/ф</t>
  </si>
  <si>
    <t>з20-25</t>
  </si>
  <si>
    <t>о30-35</t>
  </si>
  <si>
    <t>Итого по Витамину С среднее значение за 10 дней 35,88</t>
  </si>
  <si>
    <t>Бутерброд 2 шт на порцию</t>
  </si>
  <si>
    <t>Итого по Витамину С среднее значение за 10 дней 42,08</t>
  </si>
  <si>
    <t>Салат из капусты белокочанной</t>
  </si>
  <si>
    <t>Суп-харчо</t>
  </si>
  <si>
    <t>Суп картофельный с клецками с курицей</t>
  </si>
  <si>
    <t>Кисель из повидла</t>
  </si>
  <si>
    <t>Борщ с картофелем с мясом говядины со сметаной</t>
  </si>
  <si>
    <t>Плов из говядины</t>
  </si>
  <si>
    <t>Суп с рыбными консервами</t>
  </si>
  <si>
    <t>Тефтели из мяса говядины п/ф в молочном соусе</t>
  </si>
  <si>
    <t>Каша молочная рисовая вязкая с маслом сливочным</t>
  </si>
  <si>
    <t>Салат витаминный</t>
  </si>
  <si>
    <t>Солянка сборная мясная (с ветчиной)</t>
  </si>
  <si>
    <t>Нарезка из свежих огурцов</t>
  </si>
  <si>
    <t>Салат сельдь с картофелем</t>
  </si>
  <si>
    <t>Запеканка из творога</t>
  </si>
  <si>
    <t>Компот плодов или ягод сушеных</t>
  </si>
  <si>
    <t>Рассольник ленинградский с мясом говядины п/ф и сметаной</t>
  </si>
  <si>
    <t>Щи из свежей капусты с картофелем с мясом говядины п/ф</t>
  </si>
  <si>
    <t xml:space="preserve">Наименование сборника рецептур: 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учреждений. Перевалов А.Я., Пермь, 2021 г.      
</t>
  </si>
  <si>
    <t>Бутерброд с сыром (35/21/5)</t>
  </si>
  <si>
    <t xml:space="preserve">Итого за завтрак </t>
  </si>
  <si>
    <t>Бутерброд (хлеб пшеничный) c маслом сливочным (45/15)</t>
  </si>
  <si>
    <t>Итого за обед</t>
  </si>
  <si>
    <t>Бефстроганов</t>
  </si>
  <si>
    <t>Итого за завтрак</t>
  </si>
  <si>
    <t>Бутерброд (хлеб пшеничный) с сыром (45/15)</t>
  </si>
  <si>
    <t>ТТК № 1</t>
  </si>
  <si>
    <t>Голень куриная запеченая</t>
  </si>
  <si>
    <t>Сок фруктовый (яблочный)</t>
  </si>
  <si>
    <t>Бутерброд (хлеб пшеничный) с маслом и с сыром (45/15)</t>
  </si>
  <si>
    <t>Бутерброд (хлеб пшеничный) со сливочным маслом (45/15)</t>
  </si>
  <si>
    <t>Суп картофельный с фрикадельками</t>
  </si>
  <si>
    <t>Рис отварной рассыпчатый</t>
  </si>
  <si>
    <t>Птица (курица) в соусе с томатом</t>
  </si>
  <si>
    <t>Свекольник</t>
  </si>
  <si>
    <t>Капуста тушеная</t>
  </si>
  <si>
    <t>Рыба тушеная в сметанном соусе</t>
  </si>
  <si>
    <t>Каша перловая рассыпчатая</t>
  </si>
  <si>
    <t>Соус красный основной</t>
  </si>
  <si>
    <t>Запеканка манная с соусом шоколадным</t>
  </si>
  <si>
    <t>Блинчики со сгущенным молоком</t>
  </si>
  <si>
    <t>Запеканка пшенная с соусом молочным сладким</t>
  </si>
  <si>
    <t>Суп молочный с макаронными изделиями</t>
  </si>
  <si>
    <t>Бутерброды (хлеб пшеничный) c маслом сливочным (60/40)</t>
  </si>
  <si>
    <t>Бутерброд с сыром (50/40/10)</t>
  </si>
  <si>
    <t>Бутерброд (хлеб пшеничный) с сыром (60/40)</t>
  </si>
  <si>
    <t>Бутерброд (хлеб пшеничный) с маслом и с сыром (60/20/20)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</si>
</sst>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4" fillId="0" borderId="2" xfId="0" applyFont="1" applyBorder="1" applyAlignment="1">
      <alignment horizontal="left" vertical="center" wrapText="1"/>
    </xf>
    <xf numFmtId="0" fontId="1" fillId="0" borderId="10" xfId="0" applyFont="1" applyBorder="1"/>
    <xf numFmtId="0" fontId="6" fillId="0" borderId="10" xfId="0" applyFont="1" applyBorder="1"/>
    <xf numFmtId="0" fontId="1" fillId="0" borderId="11" xfId="0" applyFont="1" applyBorder="1"/>
    <xf numFmtId="0" fontId="2" fillId="0" borderId="10" xfId="0" applyFont="1" applyBorder="1"/>
    <xf numFmtId="0" fontId="2" fillId="0" borderId="6" xfId="0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 applyAlignment="1"/>
    <xf numFmtId="2" fontId="8" fillId="0" borderId="1" xfId="0" applyNumberFormat="1" applyFont="1" applyBorder="1" applyAlignment="1"/>
    <xf numFmtId="2" fontId="8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/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8" fillId="0" borderId="0" xfId="0" applyNumberFormat="1" applyFont="1" applyBorder="1" applyAlignment="1"/>
    <xf numFmtId="0" fontId="2" fillId="0" borderId="0" xfId="0" applyFont="1" applyBorder="1"/>
    <xf numFmtId="0" fontId="2" fillId="0" borderId="13" xfId="0" applyFont="1" applyBorder="1"/>
    <xf numFmtId="2" fontId="8" fillId="0" borderId="3" xfId="0" applyNumberFormat="1" applyFont="1" applyBorder="1" applyAlignment="1"/>
    <xf numFmtId="0" fontId="1" fillId="0" borderId="13" xfId="0" applyFont="1" applyBorder="1"/>
    <xf numFmtId="0" fontId="2" fillId="0" borderId="3" xfId="0" applyFont="1" applyBorder="1"/>
    <xf numFmtId="0" fontId="1" fillId="0" borderId="3" xfId="0" applyFont="1" applyBorder="1"/>
    <xf numFmtId="164" fontId="8" fillId="0" borderId="3" xfId="0" applyNumberFormat="1" applyFont="1" applyBorder="1" applyAlignment="1"/>
    <xf numFmtId="164" fontId="8" fillId="0" borderId="0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1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/>
    <xf numFmtId="1" fontId="1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" fontId="1" fillId="3" borderId="0" xfId="0" applyNumberFormat="1" applyFont="1" applyFill="1"/>
    <xf numFmtId="2" fontId="1" fillId="3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0" borderId="0" xfId="0" applyNumberFormat="1" applyFont="1"/>
    <xf numFmtId="4" fontId="1" fillId="3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/>
    <xf numFmtId="4" fontId="1" fillId="2" borderId="0" xfId="0" applyNumberFormat="1" applyFont="1" applyFill="1"/>
    <xf numFmtId="2" fontId="6" fillId="2" borderId="1" xfId="0" applyNumberFormat="1" applyFont="1" applyFill="1" applyBorder="1"/>
    <xf numFmtId="2" fontId="6" fillId="3" borderId="1" xfId="0" applyNumberFormat="1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2" fontId="6" fillId="0" borderId="0" xfId="0" applyNumberFormat="1" applyFont="1" applyBorder="1"/>
    <xf numFmtId="2" fontId="6" fillId="3" borderId="0" xfId="0" applyNumberFormat="1" applyFont="1" applyFill="1" applyBorder="1"/>
    <xf numFmtId="2" fontId="6" fillId="2" borderId="0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/>
    <xf numFmtId="4" fontId="1" fillId="0" borderId="0" xfId="0" applyNumberFormat="1" applyFont="1" applyFill="1"/>
    <xf numFmtId="2" fontId="1" fillId="0" borderId="0" xfId="0" applyNumberFormat="1" applyFont="1" applyFill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0" borderId="0" xfId="0" applyFont="1" applyFill="1"/>
    <xf numFmtId="0" fontId="6" fillId="2" borderId="0" xfId="0" applyFont="1" applyFill="1"/>
    <xf numFmtId="1" fontId="1" fillId="3" borderId="0" xfId="0" applyNumberFormat="1" applyFont="1" applyFill="1" applyBorder="1"/>
    <xf numFmtId="1" fontId="1" fillId="2" borderId="0" xfId="0" applyNumberFormat="1" applyFont="1" applyFill="1" applyBorder="1"/>
    <xf numFmtId="2" fontId="1" fillId="0" borderId="0" xfId="0" applyNumberFormat="1" applyFont="1" applyFill="1" applyBorder="1"/>
    <xf numFmtId="2" fontId="1" fillId="2" borderId="0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3" xfId="0" applyFont="1" applyFill="1" applyBorder="1"/>
    <xf numFmtId="0" fontId="4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0" borderId="10" xfId="0" applyBorder="1"/>
    <xf numFmtId="0" fontId="9" fillId="0" borderId="0" xfId="0" applyFont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7"/>
  <sheetViews>
    <sheetView view="pageBreakPreview" topLeftCell="A73" zoomScale="70" zoomScaleNormal="80" zoomScaleSheetLayoutView="70" workbookViewId="0">
      <selection activeCell="AE192" sqref="AE192"/>
    </sheetView>
  </sheetViews>
  <sheetFormatPr defaultRowHeight="15" x14ac:dyDescent="0.25"/>
  <cols>
    <col min="1" max="1" width="9.28515625" style="1" customWidth="1"/>
    <col min="2" max="2" width="43" style="27" customWidth="1"/>
    <col min="3" max="3" width="14" style="1" customWidth="1"/>
    <col min="4" max="4" width="9.85546875" style="1" customWidth="1"/>
    <col min="5" max="5" width="13.140625" style="1" customWidth="1"/>
    <col min="6" max="6" width="12.140625" style="47" customWidth="1"/>
    <col min="7" max="7" width="27" style="47" customWidth="1"/>
    <col min="8" max="8" width="8.85546875" style="66" hidden="1" customWidth="1"/>
    <col min="9" max="9" width="7.85546875" style="66" hidden="1" customWidth="1"/>
    <col min="10" max="10" width="6.5703125" style="66" hidden="1" customWidth="1"/>
    <col min="11" max="11" width="8.5703125" style="66" hidden="1" customWidth="1"/>
    <col min="12" max="12" width="8.42578125" style="66" hidden="1" customWidth="1"/>
    <col min="13" max="16" width="0" style="47" hidden="1" customWidth="1"/>
    <col min="17" max="17" width="10.42578125" style="47" hidden="1" customWidth="1"/>
    <col min="18" max="18" width="11.42578125" style="47" hidden="1" customWidth="1"/>
    <col min="19" max="20" width="0" style="47" hidden="1" customWidth="1"/>
    <col min="21" max="22" width="0" style="1" hidden="1" customWidth="1"/>
    <col min="23" max="23" width="16.140625" style="1" hidden="1" customWidth="1"/>
    <col min="24" max="16384" width="9.140625" style="1"/>
  </cols>
  <sheetData>
    <row r="1" spans="1:23" ht="14.25" customHeight="1" x14ac:dyDescent="0.25"/>
    <row r="2" spans="1:23" ht="15" customHeight="1" x14ac:dyDescent="0.25">
      <c r="A2" s="158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60"/>
      <c r="W2" s="152" t="s">
        <v>66</v>
      </c>
    </row>
    <row r="3" spans="1:23" ht="33" customHeight="1" x14ac:dyDescent="0.25">
      <c r="A3" s="173" t="s">
        <v>1</v>
      </c>
      <c r="B3" s="173" t="s">
        <v>2</v>
      </c>
      <c r="C3" s="173" t="s">
        <v>3</v>
      </c>
      <c r="D3" s="158" t="s">
        <v>5</v>
      </c>
      <c r="E3" s="159"/>
      <c r="F3" s="160"/>
      <c r="G3" s="181" t="s">
        <v>27</v>
      </c>
      <c r="H3" s="150" t="s">
        <v>8</v>
      </c>
      <c r="I3" s="151"/>
      <c r="J3" s="179"/>
      <c r="K3" s="150" t="s">
        <v>12</v>
      </c>
      <c r="L3" s="151"/>
      <c r="M3" s="155" t="s">
        <v>41</v>
      </c>
      <c r="N3" s="156"/>
      <c r="O3" s="156"/>
      <c r="P3" s="157"/>
      <c r="Q3" s="155" t="s">
        <v>42</v>
      </c>
      <c r="R3" s="156"/>
      <c r="S3" s="156"/>
      <c r="T3" s="156"/>
      <c r="U3" s="156"/>
      <c r="V3" s="157"/>
      <c r="W3" s="153"/>
    </row>
    <row r="4" spans="1:23" ht="19.5" customHeight="1" x14ac:dyDescent="0.25">
      <c r="A4" s="183"/>
      <c r="B4" s="183"/>
      <c r="C4" s="183"/>
      <c r="D4" s="29" t="s">
        <v>4</v>
      </c>
      <c r="E4" s="30" t="s">
        <v>6</v>
      </c>
      <c r="F4" s="77" t="s">
        <v>7</v>
      </c>
      <c r="G4" s="182"/>
      <c r="H4" s="80" t="s">
        <v>9</v>
      </c>
      <c r="I4" s="80" t="s">
        <v>10</v>
      </c>
      <c r="J4" s="80" t="s">
        <v>11</v>
      </c>
      <c r="K4" s="80" t="s">
        <v>13</v>
      </c>
      <c r="L4" s="79" t="s">
        <v>14</v>
      </c>
      <c r="M4" s="48" t="s">
        <v>9</v>
      </c>
      <c r="N4" s="48" t="s">
        <v>11</v>
      </c>
      <c r="O4" s="48" t="s">
        <v>43</v>
      </c>
      <c r="P4" s="48" t="s">
        <v>44</v>
      </c>
      <c r="Q4" s="48" t="s">
        <v>13</v>
      </c>
      <c r="R4" s="48" t="s">
        <v>45</v>
      </c>
      <c r="S4" s="48" t="s">
        <v>46</v>
      </c>
      <c r="T4" s="48" t="s">
        <v>14</v>
      </c>
      <c r="U4" s="4" t="s">
        <v>63</v>
      </c>
      <c r="V4" s="4" t="s">
        <v>64</v>
      </c>
      <c r="W4" s="154"/>
    </row>
    <row r="5" spans="1:23" x14ac:dyDescent="0.25">
      <c r="A5" s="158" t="s">
        <v>15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W5" s="4"/>
    </row>
    <row r="6" spans="1:23" ht="30" customHeight="1" x14ac:dyDescent="0.25">
      <c r="A6" s="94">
        <v>245</v>
      </c>
      <c r="B6" s="133" t="s">
        <v>116</v>
      </c>
      <c r="C6" s="99">
        <v>150</v>
      </c>
      <c r="D6" s="99">
        <v>6.1</v>
      </c>
      <c r="E6" s="99">
        <v>2</v>
      </c>
      <c r="F6" s="99">
        <v>23.91</v>
      </c>
      <c r="G6" s="99">
        <v>207</v>
      </c>
      <c r="H6" s="67">
        <v>7.0000000000000007E-2</v>
      </c>
      <c r="I6" s="67">
        <v>0.05</v>
      </c>
      <c r="J6" s="67"/>
      <c r="K6" s="67">
        <v>13.9</v>
      </c>
      <c r="L6" s="68">
        <v>0.76</v>
      </c>
      <c r="M6" s="49">
        <v>0.05</v>
      </c>
      <c r="N6" s="49">
        <v>1.62</v>
      </c>
      <c r="O6" s="49">
        <v>0.13</v>
      </c>
      <c r="P6" s="49">
        <v>2.38</v>
      </c>
      <c r="Q6" s="49">
        <v>80</v>
      </c>
      <c r="R6" s="49">
        <v>1.46</v>
      </c>
      <c r="S6" s="49"/>
      <c r="T6" s="49">
        <v>0.21</v>
      </c>
      <c r="U6" s="4">
        <v>2.5000000000000001E-2</v>
      </c>
      <c r="V6" s="4">
        <v>2.5</v>
      </c>
      <c r="W6" s="4"/>
    </row>
    <row r="7" spans="1:23" ht="33" customHeight="1" x14ac:dyDescent="0.25">
      <c r="A7" s="8">
        <v>69</v>
      </c>
      <c r="B7" s="9" t="s">
        <v>98</v>
      </c>
      <c r="C7" s="2">
        <v>60</v>
      </c>
      <c r="D7" s="2">
        <v>3.75</v>
      </c>
      <c r="E7" s="2">
        <v>1.45</v>
      </c>
      <c r="F7" s="58">
        <v>25.7</v>
      </c>
      <c r="G7" s="58">
        <v>131</v>
      </c>
      <c r="H7" s="67"/>
      <c r="I7" s="67"/>
      <c r="J7" s="67"/>
      <c r="K7" s="67"/>
      <c r="L7" s="68"/>
      <c r="M7" s="49">
        <v>3.6999999999999998E-2</v>
      </c>
      <c r="N7" s="49">
        <v>9</v>
      </c>
      <c r="O7" s="49"/>
      <c r="P7" s="49">
        <v>7.0000000000000007E-2</v>
      </c>
      <c r="Q7" s="49">
        <v>15</v>
      </c>
      <c r="R7" s="49"/>
      <c r="S7" s="49">
        <v>25.6</v>
      </c>
      <c r="T7" s="49">
        <v>1</v>
      </c>
      <c r="U7" s="4"/>
      <c r="V7" s="4"/>
      <c r="W7" s="4"/>
    </row>
    <row r="8" spans="1:23" s="47" customFormat="1" ht="18.75" customHeight="1" x14ac:dyDescent="0.25">
      <c r="A8" s="51" t="s">
        <v>58</v>
      </c>
      <c r="B8" s="44" t="s">
        <v>69</v>
      </c>
      <c r="C8" s="58">
        <v>90</v>
      </c>
      <c r="D8" s="58">
        <v>5</v>
      </c>
      <c r="E8" s="58">
        <v>3.2</v>
      </c>
      <c r="F8" s="58">
        <v>3.5</v>
      </c>
      <c r="G8" s="58">
        <v>68</v>
      </c>
      <c r="H8" s="58"/>
      <c r="I8" s="58"/>
      <c r="J8" s="58"/>
      <c r="K8" s="58"/>
      <c r="L8" s="89"/>
      <c r="M8" s="49">
        <v>0.04</v>
      </c>
      <c r="N8" s="49">
        <v>0.6</v>
      </c>
      <c r="O8" s="49">
        <v>0.02</v>
      </c>
      <c r="P8" s="49">
        <v>1.4999999999999999E-2</v>
      </c>
      <c r="Q8" s="49">
        <v>122</v>
      </c>
      <c r="R8" s="49">
        <v>96</v>
      </c>
      <c r="S8" s="49">
        <v>15</v>
      </c>
      <c r="T8" s="49">
        <v>0.1</v>
      </c>
      <c r="U8" s="98"/>
      <c r="V8" s="98"/>
      <c r="W8" s="98"/>
    </row>
    <row r="9" spans="1:23" s="47" customFormat="1" ht="18.75" customHeight="1" x14ac:dyDescent="0.25">
      <c r="A9" s="8" t="s">
        <v>58</v>
      </c>
      <c r="B9" s="11" t="s">
        <v>40</v>
      </c>
      <c r="C9" s="2">
        <v>100</v>
      </c>
      <c r="D9" s="58">
        <v>0.4</v>
      </c>
      <c r="E9" s="58">
        <v>0.4</v>
      </c>
      <c r="F9" s="58">
        <v>10.4</v>
      </c>
      <c r="G9" s="58">
        <v>45</v>
      </c>
      <c r="H9" s="58"/>
      <c r="I9" s="58"/>
      <c r="J9" s="58"/>
      <c r="K9" s="58"/>
      <c r="L9" s="89"/>
      <c r="M9" s="49"/>
      <c r="N9" s="49"/>
      <c r="O9" s="49"/>
      <c r="P9" s="49"/>
      <c r="Q9" s="49"/>
      <c r="R9" s="49"/>
      <c r="S9" s="49"/>
      <c r="T9" s="49"/>
      <c r="U9" s="98"/>
      <c r="V9" s="98"/>
      <c r="W9" s="98"/>
    </row>
    <row r="10" spans="1:23" ht="21" customHeight="1" x14ac:dyDescent="0.25">
      <c r="A10" s="8">
        <v>462</v>
      </c>
      <c r="B10" s="9" t="s">
        <v>28</v>
      </c>
      <c r="C10" s="138">
        <v>200</v>
      </c>
      <c r="D10" s="43">
        <v>2.61</v>
      </c>
      <c r="E10" s="2">
        <v>0.45</v>
      </c>
      <c r="F10" s="58">
        <v>25.95</v>
      </c>
      <c r="G10" s="58">
        <v>119</v>
      </c>
      <c r="H10" s="67">
        <v>0.03</v>
      </c>
      <c r="I10" s="67">
        <v>7.0000000000000007E-2</v>
      </c>
      <c r="J10" s="67">
        <v>0.65</v>
      </c>
      <c r="K10" s="67">
        <v>117.39</v>
      </c>
      <c r="L10" s="68">
        <v>0.51</v>
      </c>
      <c r="M10" s="49">
        <v>0.03</v>
      </c>
      <c r="N10" s="49">
        <v>4.9000000000000004</v>
      </c>
      <c r="O10" s="49"/>
      <c r="P10" s="49">
        <v>4.03</v>
      </c>
      <c r="Q10" s="49">
        <v>125</v>
      </c>
      <c r="R10" s="49">
        <v>162</v>
      </c>
      <c r="S10" s="49">
        <v>18.899999999999999</v>
      </c>
      <c r="T10" s="49">
        <v>1.62</v>
      </c>
      <c r="U10" s="4"/>
      <c r="V10" s="4"/>
      <c r="W10" s="4"/>
    </row>
    <row r="11" spans="1:23" ht="21" customHeight="1" x14ac:dyDescent="0.25">
      <c r="A11" s="177" t="s">
        <v>97</v>
      </c>
      <c r="B11" s="178"/>
      <c r="C11" s="138">
        <f>SUM(C6:C10)</f>
        <v>600</v>
      </c>
      <c r="D11" s="138">
        <f>SUM(D6:D10)</f>
        <v>17.86</v>
      </c>
      <c r="E11" s="138">
        <f t="shared" ref="E11:G11" si="0">SUM(E6:E10)</f>
        <v>7.5000000000000009</v>
      </c>
      <c r="F11" s="138">
        <f t="shared" si="0"/>
        <v>89.46</v>
      </c>
      <c r="G11" s="138">
        <f t="shared" si="0"/>
        <v>570</v>
      </c>
      <c r="H11" s="135"/>
      <c r="I11" s="135"/>
      <c r="J11" s="135"/>
      <c r="K11" s="135"/>
      <c r="L11" s="135"/>
      <c r="M11" s="136"/>
      <c r="N11" s="136"/>
      <c r="O11" s="136"/>
      <c r="P11" s="136"/>
      <c r="Q11" s="136"/>
      <c r="R11" s="136"/>
      <c r="S11" s="136"/>
      <c r="T11" s="136"/>
      <c r="U11" s="137"/>
      <c r="V11" s="38"/>
      <c r="W11" s="4"/>
    </row>
    <row r="12" spans="1:23" s="10" customFormat="1" ht="15" customHeight="1" x14ac:dyDescent="0.2">
      <c r="A12" s="158" t="s">
        <v>16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0"/>
      <c r="W12" s="108"/>
    </row>
    <row r="13" spans="1:23" s="10" customFormat="1" ht="27.75" customHeight="1" x14ac:dyDescent="0.25">
      <c r="A13" s="8">
        <v>65</v>
      </c>
      <c r="B13" s="9" t="s">
        <v>96</v>
      </c>
      <c r="C13" s="2">
        <v>60</v>
      </c>
      <c r="D13" s="2">
        <v>5.3</v>
      </c>
      <c r="E13" s="2">
        <v>7.4</v>
      </c>
      <c r="F13" s="2">
        <v>8.5</v>
      </c>
      <c r="G13" s="58">
        <v>106</v>
      </c>
      <c r="H13" s="8"/>
      <c r="I13" s="8"/>
      <c r="J13" s="8"/>
      <c r="K13" s="8"/>
      <c r="L13" s="95"/>
      <c r="M13" s="49">
        <v>0.03</v>
      </c>
      <c r="N13" s="49">
        <v>0.03</v>
      </c>
      <c r="O13" s="87">
        <v>0.03</v>
      </c>
      <c r="P13" s="87">
        <v>0.1</v>
      </c>
      <c r="Q13" s="87">
        <v>36.590000000000003</v>
      </c>
      <c r="R13" s="87">
        <v>54</v>
      </c>
      <c r="S13" s="87">
        <v>66.63</v>
      </c>
      <c r="T13" s="87">
        <v>5.3999999999999999E-2</v>
      </c>
      <c r="U13" s="4">
        <v>1E-3</v>
      </c>
      <c r="V13" s="4"/>
      <c r="W13" s="108"/>
    </row>
    <row r="14" spans="1:23" ht="31.5" customHeight="1" x14ac:dyDescent="0.25">
      <c r="A14" s="94">
        <v>94</v>
      </c>
      <c r="B14" s="9" t="s">
        <v>82</v>
      </c>
      <c r="C14" s="2">
        <v>250</v>
      </c>
      <c r="D14" s="2">
        <v>6.1</v>
      </c>
      <c r="E14" s="2">
        <v>8.3000000000000007</v>
      </c>
      <c r="F14" s="2">
        <v>25.9</v>
      </c>
      <c r="G14" s="58">
        <v>103</v>
      </c>
      <c r="H14" s="2"/>
      <c r="I14" s="2"/>
      <c r="J14" s="2"/>
      <c r="K14" s="2"/>
      <c r="L14" s="86"/>
      <c r="M14" s="49">
        <v>1.0999999999999999E-2</v>
      </c>
      <c r="N14" s="49">
        <v>0.05</v>
      </c>
      <c r="O14" s="87"/>
      <c r="P14" s="87"/>
      <c r="Q14" s="87">
        <v>159.65</v>
      </c>
      <c r="R14" s="87">
        <v>71</v>
      </c>
      <c r="S14" s="87">
        <v>35.9</v>
      </c>
      <c r="T14" s="87">
        <v>0.95</v>
      </c>
      <c r="U14" s="4">
        <v>1.0999999999999999E-2</v>
      </c>
      <c r="V14" s="4">
        <v>2.2000000000000002</v>
      </c>
      <c r="W14" s="4"/>
    </row>
    <row r="15" spans="1:23" ht="29.25" customHeight="1" x14ac:dyDescent="0.25">
      <c r="A15" s="94">
        <v>330</v>
      </c>
      <c r="B15" s="9" t="s">
        <v>83</v>
      </c>
      <c r="C15" s="2">
        <v>200</v>
      </c>
      <c r="D15" s="2">
        <v>10.14</v>
      </c>
      <c r="E15" s="2">
        <v>6.43</v>
      </c>
      <c r="F15" s="2">
        <v>28.65</v>
      </c>
      <c r="G15" s="58">
        <v>187</v>
      </c>
      <c r="H15" s="2"/>
      <c r="I15" s="2"/>
      <c r="J15" s="2"/>
      <c r="K15" s="2"/>
      <c r="L15" s="86"/>
      <c r="M15" s="49">
        <v>0.01</v>
      </c>
      <c r="N15" s="49">
        <v>0.9</v>
      </c>
      <c r="O15" s="87">
        <v>0.26</v>
      </c>
      <c r="P15" s="87">
        <v>0.1</v>
      </c>
      <c r="Q15" s="87">
        <v>80.3</v>
      </c>
      <c r="R15" s="87">
        <v>82.4</v>
      </c>
      <c r="S15" s="87">
        <v>39.04</v>
      </c>
      <c r="T15" s="87">
        <v>7.1999999999999995E-2</v>
      </c>
      <c r="U15" s="4">
        <v>1.2999999999999999E-2</v>
      </c>
      <c r="V15" s="4"/>
      <c r="W15" s="4"/>
    </row>
    <row r="16" spans="1:23" ht="22.5" customHeight="1" x14ac:dyDescent="0.25">
      <c r="A16" s="94" t="s">
        <v>58</v>
      </c>
      <c r="B16" s="9" t="s">
        <v>71</v>
      </c>
      <c r="C16" s="2">
        <v>100</v>
      </c>
      <c r="D16" s="2">
        <v>0.8</v>
      </c>
      <c r="E16" s="2">
        <v>0.2</v>
      </c>
      <c r="F16" s="2">
        <v>7.5</v>
      </c>
      <c r="G16" s="58">
        <v>38</v>
      </c>
      <c r="H16" s="96">
        <v>0.09</v>
      </c>
      <c r="I16" s="96">
        <v>0.08</v>
      </c>
      <c r="J16" s="96">
        <v>2.88</v>
      </c>
      <c r="K16" s="96">
        <v>36.14</v>
      </c>
      <c r="L16" s="97">
        <v>0.63</v>
      </c>
      <c r="M16" s="49">
        <v>1.0999999999999999E-2</v>
      </c>
      <c r="N16" s="49">
        <v>3.5999999999999997E-2</v>
      </c>
      <c r="O16" s="87">
        <v>0.06</v>
      </c>
      <c r="P16" s="87">
        <v>0.1</v>
      </c>
      <c r="Q16" s="87">
        <v>138</v>
      </c>
      <c r="R16" s="87">
        <v>69.58</v>
      </c>
      <c r="S16" s="87">
        <v>31.26</v>
      </c>
      <c r="T16" s="87">
        <v>0.01</v>
      </c>
      <c r="U16" s="4">
        <v>1.4999999999999999E-2</v>
      </c>
      <c r="V16" s="4"/>
      <c r="W16" s="4"/>
    </row>
    <row r="17" spans="1:23" ht="23.25" customHeight="1" x14ac:dyDescent="0.25">
      <c r="A17" s="94" t="s">
        <v>58</v>
      </c>
      <c r="B17" s="133" t="s">
        <v>59</v>
      </c>
      <c r="C17" s="99">
        <v>48</v>
      </c>
      <c r="D17" s="99">
        <v>4.08</v>
      </c>
      <c r="E17" s="99">
        <v>1.58</v>
      </c>
      <c r="F17" s="99">
        <v>23.2</v>
      </c>
      <c r="G17" s="99">
        <v>97</v>
      </c>
      <c r="H17" s="2"/>
      <c r="I17" s="2"/>
      <c r="J17" s="2">
        <v>0.05</v>
      </c>
      <c r="K17" s="2">
        <v>4.3499999999999996</v>
      </c>
      <c r="L17" s="86">
        <v>0.36</v>
      </c>
      <c r="M17" s="49">
        <v>0.01</v>
      </c>
      <c r="N17" s="49">
        <v>3.9</v>
      </c>
      <c r="O17" s="87"/>
      <c r="P17" s="87">
        <v>0.02</v>
      </c>
      <c r="Q17" s="87">
        <v>4.8600000000000003</v>
      </c>
      <c r="R17" s="87">
        <v>8</v>
      </c>
      <c r="S17" s="87">
        <v>1.36</v>
      </c>
      <c r="T17" s="87">
        <v>0.22</v>
      </c>
      <c r="U17" s="4"/>
      <c r="V17" s="4"/>
      <c r="W17" s="4"/>
    </row>
    <row r="18" spans="1:23" ht="23.25" customHeight="1" x14ac:dyDescent="0.25">
      <c r="A18" s="94" t="s">
        <v>58</v>
      </c>
      <c r="B18" s="133" t="s">
        <v>60</v>
      </c>
      <c r="C18" s="99">
        <v>10</v>
      </c>
      <c r="D18" s="99">
        <v>0.81</v>
      </c>
      <c r="E18" s="99">
        <v>0.1</v>
      </c>
      <c r="F18" s="99">
        <v>4.88</v>
      </c>
      <c r="G18" s="99">
        <v>24</v>
      </c>
      <c r="H18" s="67"/>
      <c r="I18" s="67"/>
      <c r="J18" s="67"/>
      <c r="K18" s="67"/>
      <c r="L18" s="68"/>
      <c r="M18" s="49">
        <v>0.03</v>
      </c>
      <c r="N18" s="49">
        <v>10</v>
      </c>
      <c r="O18" s="87">
        <v>5.0000000000000001E-3</v>
      </c>
      <c r="P18" s="87">
        <v>0.4</v>
      </c>
      <c r="Q18" s="87">
        <v>16</v>
      </c>
      <c r="R18" s="87">
        <v>11</v>
      </c>
      <c r="S18" s="87">
        <v>9</v>
      </c>
      <c r="T18" s="87">
        <v>3.78</v>
      </c>
      <c r="U18" s="4"/>
      <c r="V18" s="4"/>
      <c r="W18" s="4"/>
    </row>
    <row r="19" spans="1:23" ht="23.25" customHeight="1" x14ac:dyDescent="0.25">
      <c r="A19" s="8">
        <v>457</v>
      </c>
      <c r="B19" s="9" t="s">
        <v>32</v>
      </c>
      <c r="C19" s="2">
        <v>200</v>
      </c>
      <c r="D19" s="2">
        <v>0.68</v>
      </c>
      <c r="E19" s="2"/>
      <c r="F19" s="2">
        <v>23.05</v>
      </c>
      <c r="G19" s="58">
        <v>95</v>
      </c>
      <c r="H19" s="67"/>
      <c r="I19" s="67"/>
      <c r="J19" s="67"/>
      <c r="K19" s="67"/>
      <c r="L19" s="68"/>
      <c r="M19" s="49"/>
      <c r="N19" s="49"/>
      <c r="O19" s="87"/>
      <c r="P19" s="87"/>
      <c r="Q19" s="87"/>
      <c r="R19" s="87"/>
      <c r="S19" s="87"/>
      <c r="T19" s="87"/>
      <c r="U19" s="4"/>
      <c r="V19" s="4"/>
      <c r="W19" s="4"/>
    </row>
    <row r="20" spans="1:23" ht="23.25" customHeight="1" x14ac:dyDescent="0.25">
      <c r="A20" s="177" t="s">
        <v>99</v>
      </c>
      <c r="B20" s="178"/>
      <c r="C20" s="2">
        <f>SUM(C13:C19)</f>
        <v>868</v>
      </c>
      <c r="D20" s="2">
        <f>SUM(D13:D19)</f>
        <v>27.91</v>
      </c>
      <c r="E20" s="2">
        <f t="shared" ref="E20:G20" si="1">SUM(E13:E19)</f>
        <v>24.010000000000005</v>
      </c>
      <c r="F20" s="2">
        <f t="shared" si="1"/>
        <v>121.67999999999999</v>
      </c>
      <c r="G20" s="2">
        <f t="shared" si="1"/>
        <v>650</v>
      </c>
      <c r="H20" s="67"/>
      <c r="I20" s="67"/>
      <c r="J20" s="67"/>
      <c r="K20" s="67"/>
      <c r="L20" s="68"/>
      <c r="M20" s="49"/>
      <c r="N20" s="49"/>
      <c r="O20" s="87"/>
      <c r="P20" s="87"/>
      <c r="Q20" s="87"/>
      <c r="R20" s="87"/>
      <c r="S20" s="87"/>
      <c r="T20" s="87"/>
      <c r="U20" s="4"/>
      <c r="V20" s="4"/>
      <c r="W20" s="4"/>
    </row>
    <row r="21" spans="1:23" s="18" customFormat="1" ht="26.25" customHeight="1" x14ac:dyDescent="0.2">
      <c r="A21" s="180" t="s">
        <v>17</v>
      </c>
      <c r="B21" s="180"/>
      <c r="C21" s="180"/>
      <c r="D21" s="17">
        <f>D20+D11</f>
        <v>45.769999999999996</v>
      </c>
      <c r="E21" s="17">
        <f t="shared" ref="E21:G21" si="2">E20+E11</f>
        <v>31.510000000000005</v>
      </c>
      <c r="F21" s="17">
        <f t="shared" si="2"/>
        <v>211.14</v>
      </c>
      <c r="G21" s="17">
        <f t="shared" si="2"/>
        <v>1220</v>
      </c>
      <c r="H21" s="17" t="e">
        <f>#REF!+H17+H16+H15+H14+H10+H6+H7+H13+#REF!+H8+H18</f>
        <v>#REF!</v>
      </c>
      <c r="I21" s="17" t="e">
        <f>#REF!+I17+I16+I15+I14+I10+I6+I7+I13+#REF!+I8+I18</f>
        <v>#REF!</v>
      </c>
      <c r="J21" s="17" t="e">
        <f>#REF!+J17+J16+J15+J14+J10+J6+J7+J13+#REF!+J8+J18</f>
        <v>#REF!</v>
      </c>
      <c r="K21" s="17" t="e">
        <f>#REF!+K17+K16+K15+K14+K10+K6+K7+K13+#REF!+K8+K18</f>
        <v>#REF!</v>
      </c>
      <c r="L21" s="17" t="e">
        <f>#REF!+L17+L16+L15+L14+L10+L6+L7+L13+#REF!+L8+L18</f>
        <v>#REF!</v>
      </c>
      <c r="M21" s="17" t="e">
        <f>#REF!+M17+M16+M15+M14+M10+M6+M7+M13+#REF!+M8+M18</f>
        <v>#REF!</v>
      </c>
      <c r="N21" s="17" t="e">
        <f>#REF!+N17+N16+N15+N14+N10+N6+N7+N13+#REF!+N8+N18</f>
        <v>#REF!</v>
      </c>
      <c r="O21" s="17" t="e">
        <f>#REF!+O17+O16+O15+O14+O10+O6+O7+O13+#REF!+O8+O18</f>
        <v>#REF!</v>
      </c>
      <c r="P21" s="17" t="e">
        <f>#REF!+P17+P16+P15+P14+P10+P6+P7+P13+#REF!+P8+P18</f>
        <v>#REF!</v>
      </c>
      <c r="Q21" s="17" t="e">
        <f>#REF!+Q17+Q16+Q15+Q14+Q10+Q6+Q7+Q13+#REF!+Q8+Q18</f>
        <v>#REF!</v>
      </c>
      <c r="R21" s="17" t="e">
        <f>#REF!+R17+R16+R15+R14+R10+R6+R7+R13+#REF!+R8+R18</f>
        <v>#REF!</v>
      </c>
      <c r="S21" s="17" t="e">
        <f>#REF!+S17+S16+S15+S14+S10+S6+S7+S13+#REF!+S8+S18</f>
        <v>#REF!</v>
      </c>
      <c r="T21" s="17" t="e">
        <f>#REF!+T17+T16+T15+T14+T10+T6+T7+T13+#REF!+T8+T18</f>
        <v>#REF!</v>
      </c>
      <c r="U21" s="17" t="e">
        <f>#REF!+U17+U16+U15+U14+U10+U6+U7+U13+#REF!+U8+U18</f>
        <v>#REF!</v>
      </c>
      <c r="V21" s="17" t="e">
        <f>#REF!+V17+V16+V15+V14+V10+V6+V7+V13+#REF!+V8+V18</f>
        <v>#REF!</v>
      </c>
      <c r="W21" s="17" t="e">
        <f>#REF!+W17+W16+W15+W14+W10+W6+W7+W13+#REF!+W8+W18</f>
        <v>#REF!</v>
      </c>
    </row>
    <row r="22" spans="1:23" ht="13.5" customHeight="1" x14ac:dyDescent="0.25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60"/>
      <c r="W22" s="4"/>
    </row>
    <row r="23" spans="1:23" ht="15" customHeight="1" x14ac:dyDescent="0.25">
      <c r="A23" s="158" t="s">
        <v>18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60"/>
      <c r="W23" s="152" t="s">
        <v>66</v>
      </c>
    </row>
    <row r="24" spans="1:23" ht="46.5" customHeight="1" x14ac:dyDescent="0.25">
      <c r="A24" s="173" t="s">
        <v>1</v>
      </c>
      <c r="B24" s="173" t="s">
        <v>2</v>
      </c>
      <c r="C24" s="190" t="s">
        <v>3</v>
      </c>
      <c r="D24" s="158" t="s">
        <v>5</v>
      </c>
      <c r="E24" s="159"/>
      <c r="F24" s="159"/>
      <c r="G24" s="181" t="s">
        <v>27</v>
      </c>
      <c r="H24" s="167" t="s">
        <v>8</v>
      </c>
      <c r="I24" s="167"/>
      <c r="J24" s="167"/>
      <c r="K24" s="167" t="s">
        <v>12</v>
      </c>
      <c r="L24" s="150"/>
      <c r="M24" s="155" t="s">
        <v>41</v>
      </c>
      <c r="N24" s="156"/>
      <c r="O24" s="156"/>
      <c r="P24" s="157"/>
      <c r="Q24" s="155" t="s">
        <v>42</v>
      </c>
      <c r="R24" s="156"/>
      <c r="S24" s="156"/>
      <c r="T24" s="156"/>
      <c r="U24" s="156"/>
      <c r="V24" s="157"/>
      <c r="W24" s="153"/>
    </row>
    <row r="25" spans="1:23" ht="15" customHeight="1" x14ac:dyDescent="0.25">
      <c r="A25" s="174"/>
      <c r="B25" s="174"/>
      <c r="C25" s="163"/>
      <c r="D25" s="25" t="s">
        <v>4</v>
      </c>
      <c r="E25" s="26" t="s">
        <v>6</v>
      </c>
      <c r="F25" s="78" t="s">
        <v>7</v>
      </c>
      <c r="G25" s="176"/>
      <c r="H25" s="80" t="s">
        <v>9</v>
      </c>
      <c r="I25" s="80" t="s">
        <v>10</v>
      </c>
      <c r="J25" s="80" t="s">
        <v>11</v>
      </c>
      <c r="K25" s="80" t="s">
        <v>13</v>
      </c>
      <c r="L25" s="79" t="s">
        <v>14</v>
      </c>
      <c r="M25" s="48" t="s">
        <v>9</v>
      </c>
      <c r="N25" s="48" t="s">
        <v>11</v>
      </c>
      <c r="O25" s="48" t="s">
        <v>43</v>
      </c>
      <c r="P25" s="48" t="s">
        <v>44</v>
      </c>
      <c r="Q25" s="48" t="s">
        <v>13</v>
      </c>
      <c r="R25" s="48" t="s">
        <v>45</v>
      </c>
      <c r="S25" s="48" t="s">
        <v>46</v>
      </c>
      <c r="T25" s="48" t="s">
        <v>14</v>
      </c>
      <c r="U25" s="4" t="s">
        <v>63</v>
      </c>
      <c r="V25" s="4" t="s">
        <v>64</v>
      </c>
      <c r="W25" s="154"/>
    </row>
    <row r="26" spans="1:23" s="10" customFormat="1" ht="17.25" customHeight="1" x14ac:dyDescent="0.2">
      <c r="A26" s="158" t="s">
        <v>15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60"/>
      <c r="W26" s="108"/>
    </row>
    <row r="27" spans="1:23" ht="37.5" customHeight="1" x14ac:dyDescent="0.25">
      <c r="A27" s="8">
        <v>212</v>
      </c>
      <c r="B27" s="9" t="s">
        <v>30</v>
      </c>
      <c r="C27" s="2">
        <v>150</v>
      </c>
      <c r="D27" s="2">
        <v>8.5</v>
      </c>
      <c r="E27" s="2">
        <v>12.7</v>
      </c>
      <c r="F27" s="58">
        <v>22.24</v>
      </c>
      <c r="G27" s="58">
        <v>270</v>
      </c>
      <c r="H27" s="67"/>
      <c r="I27" s="67"/>
      <c r="J27" s="67"/>
      <c r="K27" s="67"/>
      <c r="L27" s="68"/>
      <c r="M27" s="49">
        <v>0.8</v>
      </c>
      <c r="N27" s="49">
        <v>1.48</v>
      </c>
      <c r="O27" s="49">
        <v>0.14499999999999999</v>
      </c>
      <c r="P27" s="49">
        <v>0.4</v>
      </c>
      <c r="Q27" s="49">
        <v>50</v>
      </c>
      <c r="R27" s="49">
        <v>76.34</v>
      </c>
      <c r="S27" s="49"/>
      <c r="T27" s="49"/>
      <c r="U27" s="4">
        <v>2.5000000000000001E-2</v>
      </c>
      <c r="V27" s="4">
        <v>2.5</v>
      </c>
      <c r="W27" s="4"/>
    </row>
    <row r="28" spans="1:23" ht="24" customHeight="1" x14ac:dyDescent="0.25">
      <c r="A28" s="8">
        <v>464</v>
      </c>
      <c r="B28" s="9" t="s">
        <v>31</v>
      </c>
      <c r="C28" s="2">
        <v>200</v>
      </c>
      <c r="D28" s="2">
        <v>2.79</v>
      </c>
      <c r="E28" s="2">
        <v>0.04</v>
      </c>
      <c r="F28" s="58">
        <v>19.8</v>
      </c>
      <c r="G28" s="58">
        <v>91</v>
      </c>
      <c r="H28" s="67">
        <v>0.03</v>
      </c>
      <c r="I28" s="67">
        <v>7.0000000000000007E-2</v>
      </c>
      <c r="J28" s="67">
        <v>1</v>
      </c>
      <c r="K28" s="67">
        <v>113.8</v>
      </c>
      <c r="L28" s="68">
        <v>0.14000000000000001</v>
      </c>
      <c r="M28" s="49">
        <v>0.02</v>
      </c>
      <c r="N28" s="49">
        <v>3.2</v>
      </c>
      <c r="O28" s="49"/>
      <c r="P28" s="49">
        <v>0.03</v>
      </c>
      <c r="Q28" s="49">
        <v>75</v>
      </c>
      <c r="R28" s="49">
        <v>332</v>
      </c>
      <c r="S28" s="49"/>
      <c r="T28" s="49">
        <v>0.72</v>
      </c>
      <c r="U28" s="4"/>
      <c r="V28" s="4"/>
      <c r="W28" s="4"/>
    </row>
    <row r="29" spans="1:23" ht="20.25" customHeight="1" x14ac:dyDescent="0.25">
      <c r="A29" s="51" t="s">
        <v>58</v>
      </c>
      <c r="B29" s="44" t="s">
        <v>69</v>
      </c>
      <c r="C29" s="58">
        <v>90</v>
      </c>
      <c r="D29" s="58">
        <v>5</v>
      </c>
      <c r="E29" s="58">
        <v>3.2</v>
      </c>
      <c r="F29" s="58">
        <v>3.5</v>
      </c>
      <c r="G29" s="58">
        <v>68</v>
      </c>
      <c r="H29" s="58"/>
      <c r="I29" s="58"/>
      <c r="J29" s="58"/>
      <c r="K29" s="58"/>
      <c r="L29" s="89"/>
      <c r="M29" s="49">
        <v>0.04</v>
      </c>
      <c r="N29" s="49">
        <v>0.6</v>
      </c>
      <c r="O29" s="49">
        <v>0.02</v>
      </c>
      <c r="P29" s="49">
        <v>1.4999999999999999E-2</v>
      </c>
      <c r="Q29" s="49">
        <v>122</v>
      </c>
      <c r="R29" s="49">
        <v>96</v>
      </c>
      <c r="S29" s="49">
        <v>15</v>
      </c>
      <c r="T29" s="49">
        <v>0.1</v>
      </c>
      <c r="U29" s="98"/>
      <c r="V29" s="98"/>
      <c r="W29" s="98"/>
    </row>
    <row r="30" spans="1:23" ht="20.25" customHeight="1" x14ac:dyDescent="0.25">
      <c r="A30" s="8" t="s">
        <v>58</v>
      </c>
      <c r="B30" s="11" t="s">
        <v>40</v>
      </c>
      <c r="C30" s="2">
        <v>100</v>
      </c>
      <c r="D30" s="58">
        <v>0.4</v>
      </c>
      <c r="E30" s="58">
        <v>0.4</v>
      </c>
      <c r="F30" s="58">
        <v>10.4</v>
      </c>
      <c r="G30" s="58">
        <v>45</v>
      </c>
      <c r="H30" s="58"/>
      <c r="I30" s="58"/>
      <c r="J30" s="58"/>
      <c r="K30" s="58"/>
      <c r="L30" s="89"/>
      <c r="M30" s="49"/>
      <c r="N30" s="49"/>
      <c r="O30" s="49"/>
      <c r="P30" s="49"/>
      <c r="Q30" s="49"/>
      <c r="R30" s="49"/>
      <c r="S30" s="49"/>
      <c r="T30" s="49"/>
      <c r="U30" s="98"/>
      <c r="V30" s="98"/>
      <c r="W30" s="98"/>
    </row>
    <row r="31" spans="1:23" ht="21" customHeight="1" x14ac:dyDescent="0.25">
      <c r="A31" s="8">
        <v>63</v>
      </c>
      <c r="B31" s="9" t="s">
        <v>102</v>
      </c>
      <c r="C31" s="43">
        <v>60</v>
      </c>
      <c r="D31" s="2">
        <v>3.75</v>
      </c>
      <c r="E31" s="2">
        <v>1.45</v>
      </c>
      <c r="F31" s="58">
        <v>25.7</v>
      </c>
      <c r="G31" s="58">
        <v>131</v>
      </c>
      <c r="H31" s="67">
        <v>0.06</v>
      </c>
      <c r="I31" s="67">
        <v>0.03</v>
      </c>
      <c r="J31" s="67"/>
      <c r="K31" s="67">
        <v>11.2</v>
      </c>
      <c r="L31" s="68">
        <v>0.56999999999999995</v>
      </c>
      <c r="M31" s="49">
        <v>0.01</v>
      </c>
      <c r="N31" s="49"/>
      <c r="O31" s="49"/>
      <c r="P31" s="49">
        <v>7.0000000000000007E-2</v>
      </c>
      <c r="Q31" s="49">
        <v>15</v>
      </c>
      <c r="R31" s="49"/>
      <c r="S31" s="49"/>
      <c r="T31" s="49">
        <v>1</v>
      </c>
      <c r="U31" s="4"/>
      <c r="V31" s="4"/>
      <c r="W31" s="4"/>
    </row>
    <row r="32" spans="1:23" ht="21" customHeight="1" x14ac:dyDescent="0.25">
      <c r="A32" s="177" t="s">
        <v>101</v>
      </c>
      <c r="B32" s="178"/>
      <c r="C32" s="43">
        <f>SUM(C27:C31)</f>
        <v>600</v>
      </c>
      <c r="D32" s="43">
        <f t="shared" ref="D32:G32" si="3">SUM(D27:D31)</f>
        <v>20.439999999999998</v>
      </c>
      <c r="E32" s="43">
        <f t="shared" si="3"/>
        <v>17.789999999999996</v>
      </c>
      <c r="F32" s="43">
        <f t="shared" si="3"/>
        <v>81.64</v>
      </c>
      <c r="G32" s="43">
        <f t="shared" si="3"/>
        <v>605</v>
      </c>
      <c r="H32" s="135"/>
      <c r="I32" s="135"/>
      <c r="J32" s="135"/>
      <c r="K32" s="135"/>
      <c r="L32" s="135"/>
      <c r="M32" s="136"/>
      <c r="N32" s="136"/>
      <c r="O32" s="136"/>
      <c r="P32" s="136"/>
      <c r="Q32" s="136"/>
      <c r="R32" s="136"/>
      <c r="S32" s="136"/>
      <c r="T32" s="136"/>
      <c r="U32" s="137"/>
      <c r="V32" s="38"/>
      <c r="W32" s="4"/>
    </row>
    <row r="33" spans="1:23" s="10" customFormat="1" ht="15" customHeight="1" x14ac:dyDescent="0.2">
      <c r="A33" s="158" t="s">
        <v>16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60"/>
      <c r="W33" s="108"/>
    </row>
    <row r="34" spans="1:23" ht="25.5" customHeight="1" x14ac:dyDescent="0.25">
      <c r="A34" s="8">
        <v>115</v>
      </c>
      <c r="B34" s="44" t="s">
        <v>80</v>
      </c>
      <c r="C34" s="2">
        <v>250</v>
      </c>
      <c r="D34" s="2">
        <v>5.8</v>
      </c>
      <c r="E34" s="2">
        <v>8</v>
      </c>
      <c r="F34" s="2">
        <v>12.8</v>
      </c>
      <c r="G34" s="58">
        <v>158</v>
      </c>
      <c r="H34" s="2"/>
      <c r="I34" s="2"/>
      <c r="J34" s="2"/>
      <c r="K34" s="2"/>
      <c r="L34" s="86"/>
      <c r="M34" s="49">
        <v>0.05</v>
      </c>
      <c r="N34" s="49">
        <v>3.65</v>
      </c>
      <c r="O34" s="87"/>
      <c r="P34" s="87">
        <v>0.04</v>
      </c>
      <c r="Q34" s="87">
        <v>166.4</v>
      </c>
      <c r="R34" s="87">
        <v>93</v>
      </c>
      <c r="S34" s="87">
        <v>14.52</v>
      </c>
      <c r="T34" s="87">
        <v>0.44</v>
      </c>
      <c r="U34" s="4">
        <v>1.0999999999999999E-2</v>
      </c>
      <c r="V34" s="4">
        <v>1.89</v>
      </c>
      <c r="W34" s="4"/>
    </row>
    <row r="35" spans="1:23" ht="22.5" customHeight="1" x14ac:dyDescent="0.25">
      <c r="A35" s="8">
        <v>47</v>
      </c>
      <c r="B35" s="44" t="s">
        <v>61</v>
      </c>
      <c r="C35" s="8">
        <v>60</v>
      </c>
      <c r="D35" s="8">
        <v>2</v>
      </c>
      <c r="E35" s="8">
        <v>8</v>
      </c>
      <c r="F35" s="8">
        <v>14.67</v>
      </c>
      <c r="G35" s="51">
        <v>125</v>
      </c>
      <c r="H35" s="8"/>
      <c r="I35" s="8"/>
      <c r="J35" s="8"/>
      <c r="K35" s="8"/>
      <c r="L35" s="95"/>
      <c r="M35" s="49">
        <v>0.03</v>
      </c>
      <c r="N35" s="49">
        <v>0.03</v>
      </c>
      <c r="O35" s="87">
        <v>0.3</v>
      </c>
      <c r="P35" s="87">
        <v>0.02</v>
      </c>
      <c r="Q35" s="87">
        <v>36.590000000000003</v>
      </c>
      <c r="R35" s="87">
        <v>60</v>
      </c>
      <c r="S35" s="87"/>
      <c r="T35" s="87">
        <v>0.34</v>
      </c>
      <c r="U35" s="4">
        <v>1E-3</v>
      </c>
      <c r="V35" s="4"/>
      <c r="W35" s="4"/>
    </row>
    <row r="36" spans="1:23" ht="22.5" customHeight="1" x14ac:dyDescent="0.25">
      <c r="A36" s="3">
        <v>256</v>
      </c>
      <c r="B36" s="11" t="s">
        <v>33</v>
      </c>
      <c r="C36" s="3">
        <v>180</v>
      </c>
      <c r="D36" s="3">
        <v>7.38</v>
      </c>
      <c r="E36" s="3">
        <v>8.4</v>
      </c>
      <c r="F36" s="3">
        <v>45.2</v>
      </c>
      <c r="G36" s="59">
        <v>194</v>
      </c>
      <c r="H36" s="8"/>
      <c r="I36" s="8"/>
      <c r="J36" s="8"/>
      <c r="K36" s="8"/>
      <c r="L36" s="95"/>
      <c r="M36" s="49"/>
      <c r="N36" s="49"/>
      <c r="O36" s="87"/>
      <c r="P36" s="87"/>
      <c r="Q36" s="87"/>
      <c r="R36" s="87"/>
      <c r="S36" s="87"/>
      <c r="T36" s="87"/>
      <c r="U36" s="4"/>
      <c r="V36" s="4"/>
      <c r="W36" s="4"/>
    </row>
    <row r="37" spans="1:23" ht="27" customHeight="1" x14ac:dyDescent="0.25">
      <c r="A37" s="94">
        <v>326</v>
      </c>
      <c r="B37" s="44" t="s">
        <v>100</v>
      </c>
      <c r="C37" s="58">
        <v>100</v>
      </c>
      <c r="D37" s="58">
        <v>5.6</v>
      </c>
      <c r="E37" s="58">
        <v>12.4</v>
      </c>
      <c r="F37" s="58">
        <v>5.3</v>
      </c>
      <c r="G37" s="58">
        <v>95</v>
      </c>
      <c r="H37" s="58">
        <v>0.12</v>
      </c>
      <c r="I37" s="58">
        <v>0.24</v>
      </c>
      <c r="J37" s="58">
        <v>37.200000000000003</v>
      </c>
      <c r="K37" s="58">
        <v>100.8</v>
      </c>
      <c r="L37" s="89">
        <v>4.4000000000000004</v>
      </c>
      <c r="M37" s="49">
        <v>2.35</v>
      </c>
      <c r="N37" s="49">
        <v>3.94</v>
      </c>
      <c r="O37" s="87"/>
      <c r="P37" s="87">
        <v>15.98</v>
      </c>
      <c r="Q37" s="87">
        <v>27.93</v>
      </c>
      <c r="R37" s="87">
        <v>100</v>
      </c>
      <c r="S37" s="87">
        <v>34.22</v>
      </c>
      <c r="T37" s="87">
        <v>0.49</v>
      </c>
      <c r="U37" s="4">
        <v>1.2999999999999999E-2</v>
      </c>
      <c r="V37" s="98">
        <v>2.4</v>
      </c>
      <c r="W37" s="98"/>
    </row>
    <row r="38" spans="1:23" ht="27" customHeight="1" x14ac:dyDescent="0.25">
      <c r="A38" s="94" t="s">
        <v>58</v>
      </c>
      <c r="B38" s="44" t="s">
        <v>70</v>
      </c>
      <c r="C38" s="58">
        <v>100</v>
      </c>
      <c r="D38" s="58">
        <v>0.4</v>
      </c>
      <c r="E38" s="58">
        <v>0.3</v>
      </c>
      <c r="F38" s="58">
        <v>10.3</v>
      </c>
      <c r="G38" s="58">
        <v>47</v>
      </c>
      <c r="H38" s="58"/>
      <c r="I38" s="58"/>
      <c r="J38" s="58"/>
      <c r="K38" s="58"/>
      <c r="L38" s="89"/>
      <c r="M38" s="49">
        <v>0.02</v>
      </c>
      <c r="N38" s="49">
        <v>5</v>
      </c>
      <c r="O38" s="87">
        <v>0</v>
      </c>
      <c r="P38" s="87"/>
      <c r="Q38" s="87">
        <v>19</v>
      </c>
      <c r="R38" s="87">
        <v>16</v>
      </c>
      <c r="S38" s="87">
        <v>12</v>
      </c>
      <c r="T38" s="87">
        <v>2.2999999999999998</v>
      </c>
      <c r="U38" s="4"/>
      <c r="V38" s="98"/>
      <c r="W38" s="98"/>
    </row>
    <row r="39" spans="1:23" ht="20.25" customHeight="1" x14ac:dyDescent="0.25">
      <c r="A39" s="94" t="s">
        <v>58</v>
      </c>
      <c r="B39" s="133" t="s">
        <v>59</v>
      </c>
      <c r="C39" s="99">
        <v>48</v>
      </c>
      <c r="D39" s="99">
        <v>4.08</v>
      </c>
      <c r="E39" s="99">
        <v>1.58</v>
      </c>
      <c r="F39" s="99">
        <v>23.2</v>
      </c>
      <c r="G39" s="99">
        <v>97</v>
      </c>
      <c r="H39" s="2"/>
      <c r="I39" s="2"/>
      <c r="J39" s="2"/>
      <c r="K39" s="2"/>
      <c r="L39" s="86"/>
      <c r="M39" s="49">
        <v>0.01</v>
      </c>
      <c r="N39" s="49"/>
      <c r="O39" s="87"/>
      <c r="P39" s="87">
        <v>0.05</v>
      </c>
      <c r="Q39" s="87">
        <v>10</v>
      </c>
      <c r="R39" s="87">
        <v>32</v>
      </c>
      <c r="S39" s="87"/>
      <c r="T39" s="87">
        <v>0.25</v>
      </c>
      <c r="U39" s="4"/>
      <c r="V39" s="4"/>
      <c r="W39" s="4"/>
    </row>
    <row r="40" spans="1:23" ht="21" customHeight="1" x14ac:dyDescent="0.25">
      <c r="A40" s="94" t="s">
        <v>58</v>
      </c>
      <c r="B40" s="133" t="s">
        <v>60</v>
      </c>
      <c r="C40" s="99">
        <v>45</v>
      </c>
      <c r="D40" s="99">
        <v>3.6</v>
      </c>
      <c r="E40" s="99">
        <v>0.45</v>
      </c>
      <c r="F40" s="99">
        <v>21.96</v>
      </c>
      <c r="G40" s="99">
        <v>100</v>
      </c>
      <c r="H40" s="2">
        <v>0.18</v>
      </c>
      <c r="I40" s="2">
        <v>0.08</v>
      </c>
      <c r="J40" s="2"/>
      <c r="K40" s="2">
        <v>35</v>
      </c>
      <c r="L40" s="86">
        <v>3.9</v>
      </c>
      <c r="M40" s="49">
        <v>0.06</v>
      </c>
      <c r="N40" s="49"/>
      <c r="O40" s="87"/>
      <c r="P40" s="87">
        <v>0.05</v>
      </c>
      <c r="Q40" s="87">
        <v>10</v>
      </c>
      <c r="R40" s="87">
        <v>32</v>
      </c>
      <c r="S40" s="87"/>
      <c r="T40" s="87">
        <v>0.6</v>
      </c>
      <c r="U40" s="4"/>
      <c r="V40" s="4"/>
      <c r="W40" s="4"/>
    </row>
    <row r="41" spans="1:23" ht="21" customHeight="1" x14ac:dyDescent="0.25">
      <c r="A41" s="95">
        <v>483</v>
      </c>
      <c r="B41" s="9" t="s">
        <v>81</v>
      </c>
      <c r="C41" s="2">
        <v>200</v>
      </c>
      <c r="D41" s="2">
        <v>0.56000000000000005</v>
      </c>
      <c r="E41" s="2"/>
      <c r="F41" s="2">
        <v>17.8</v>
      </c>
      <c r="G41" s="58">
        <v>112</v>
      </c>
      <c r="H41" s="2"/>
      <c r="I41" s="2"/>
      <c r="J41" s="2"/>
      <c r="K41" s="2"/>
      <c r="L41" s="86"/>
      <c r="M41" s="49">
        <v>0.01</v>
      </c>
      <c r="N41" s="49">
        <v>5</v>
      </c>
      <c r="O41" s="87"/>
      <c r="P41" s="87">
        <v>0.02</v>
      </c>
      <c r="Q41" s="87">
        <v>56.37</v>
      </c>
      <c r="R41" s="87">
        <v>40</v>
      </c>
      <c r="S41" s="87"/>
      <c r="T41" s="87">
        <v>0.34</v>
      </c>
      <c r="U41" s="4"/>
      <c r="V41" s="4"/>
      <c r="W41" s="4">
        <v>20</v>
      </c>
    </row>
    <row r="42" spans="1:23" ht="21" customHeight="1" x14ac:dyDescent="0.25">
      <c r="A42" s="177" t="s">
        <v>99</v>
      </c>
      <c r="B42" s="178"/>
      <c r="C42" s="2">
        <f>SUM(C34:C41)</f>
        <v>983</v>
      </c>
      <c r="D42" s="2">
        <f t="shared" ref="D42:G42" si="4">SUM(D34:D41)</f>
        <v>29.419999999999998</v>
      </c>
      <c r="E42" s="2">
        <f t="shared" si="4"/>
        <v>39.129999999999995</v>
      </c>
      <c r="F42" s="2">
        <f t="shared" si="4"/>
        <v>151.23000000000002</v>
      </c>
      <c r="G42" s="2">
        <f t="shared" si="4"/>
        <v>928</v>
      </c>
      <c r="H42" s="2"/>
      <c r="I42" s="2"/>
      <c r="J42" s="2"/>
      <c r="K42" s="2"/>
      <c r="L42" s="86"/>
      <c r="M42" s="49"/>
      <c r="N42" s="49"/>
      <c r="O42" s="87"/>
      <c r="P42" s="87"/>
      <c r="Q42" s="87"/>
      <c r="R42" s="87"/>
      <c r="S42" s="87"/>
      <c r="T42" s="87"/>
      <c r="U42" s="4"/>
      <c r="V42" s="4"/>
      <c r="W42" s="4"/>
    </row>
    <row r="43" spans="1:23" s="19" customFormat="1" ht="26.25" customHeight="1" x14ac:dyDescent="0.2">
      <c r="A43" s="171" t="s">
        <v>17</v>
      </c>
      <c r="B43" s="172"/>
      <c r="C43" s="172"/>
      <c r="D43" s="17">
        <f>D42+D32</f>
        <v>49.86</v>
      </c>
      <c r="E43" s="17">
        <f t="shared" ref="E43:G43" si="5">E42+E32</f>
        <v>56.919999999999987</v>
      </c>
      <c r="F43" s="17">
        <f t="shared" si="5"/>
        <v>232.87</v>
      </c>
      <c r="G43" s="17">
        <f t="shared" si="5"/>
        <v>1533</v>
      </c>
      <c r="H43" s="17">
        <f t="shared" ref="H43:W43" si="6">H41+H40+H37+H34+H31+H28+H27+H35+H29+H39+H38</f>
        <v>0.39</v>
      </c>
      <c r="I43" s="17">
        <f t="shared" si="6"/>
        <v>0.42</v>
      </c>
      <c r="J43" s="17">
        <f t="shared" si="6"/>
        <v>38.200000000000003</v>
      </c>
      <c r="K43" s="17">
        <f t="shared" si="6"/>
        <v>260.8</v>
      </c>
      <c r="L43" s="17">
        <f t="shared" si="6"/>
        <v>9.0100000000000016</v>
      </c>
      <c r="M43" s="17">
        <f t="shared" si="6"/>
        <v>3.3999999999999995</v>
      </c>
      <c r="N43" s="17">
        <f t="shared" si="6"/>
        <v>22.900000000000002</v>
      </c>
      <c r="O43" s="17">
        <f t="shared" si="6"/>
        <v>0.46499999999999997</v>
      </c>
      <c r="P43" s="17">
        <f t="shared" si="6"/>
        <v>16.675000000000001</v>
      </c>
      <c r="Q43" s="17">
        <f t="shared" si="6"/>
        <v>588.29000000000008</v>
      </c>
      <c r="R43" s="17">
        <f t="shared" si="6"/>
        <v>877.34</v>
      </c>
      <c r="S43" s="17">
        <f t="shared" si="6"/>
        <v>75.739999999999995</v>
      </c>
      <c r="T43" s="17">
        <f t="shared" si="6"/>
        <v>6.5799999999999992</v>
      </c>
      <c r="U43" s="17">
        <f t="shared" si="6"/>
        <v>0.05</v>
      </c>
      <c r="V43" s="17">
        <f t="shared" si="6"/>
        <v>6.79</v>
      </c>
      <c r="W43" s="17">
        <f t="shared" si="6"/>
        <v>20</v>
      </c>
    </row>
    <row r="44" spans="1:23" ht="13.5" customHeight="1" x14ac:dyDescent="0.25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70"/>
      <c r="W44" s="4"/>
    </row>
    <row r="45" spans="1:23" ht="15" customHeight="1" x14ac:dyDescent="0.25">
      <c r="A45" s="158" t="s">
        <v>25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60"/>
      <c r="W45" s="152" t="s">
        <v>66</v>
      </c>
    </row>
    <row r="46" spans="1:23" ht="42.75" customHeight="1" x14ac:dyDescent="0.25">
      <c r="A46" s="173" t="s">
        <v>1</v>
      </c>
      <c r="B46" s="173" t="s">
        <v>2</v>
      </c>
      <c r="C46" s="190" t="s">
        <v>3</v>
      </c>
      <c r="D46" s="166" t="s">
        <v>5</v>
      </c>
      <c r="E46" s="166"/>
      <c r="F46" s="166"/>
      <c r="G46" s="168" t="s">
        <v>27</v>
      </c>
      <c r="H46" s="167" t="s">
        <v>8</v>
      </c>
      <c r="I46" s="167"/>
      <c r="J46" s="167"/>
      <c r="K46" s="167" t="s">
        <v>12</v>
      </c>
      <c r="L46" s="150"/>
      <c r="M46" s="155" t="s">
        <v>41</v>
      </c>
      <c r="N46" s="156"/>
      <c r="O46" s="156"/>
      <c r="P46" s="157"/>
      <c r="Q46" s="155" t="s">
        <v>42</v>
      </c>
      <c r="R46" s="156"/>
      <c r="S46" s="156"/>
      <c r="T46" s="156"/>
      <c r="U46" s="156"/>
      <c r="V46" s="157"/>
      <c r="W46" s="153"/>
    </row>
    <row r="47" spans="1:23" ht="19.5" customHeight="1" x14ac:dyDescent="0.25">
      <c r="A47" s="174"/>
      <c r="B47" s="174"/>
      <c r="C47" s="163"/>
      <c r="D47" s="25" t="s">
        <v>4</v>
      </c>
      <c r="E47" s="26" t="s">
        <v>6</v>
      </c>
      <c r="F47" s="77" t="s">
        <v>7</v>
      </c>
      <c r="G47" s="168"/>
      <c r="H47" s="80" t="s">
        <v>9</v>
      </c>
      <c r="I47" s="80" t="s">
        <v>10</v>
      </c>
      <c r="J47" s="80" t="s">
        <v>11</v>
      </c>
      <c r="K47" s="80" t="s">
        <v>13</v>
      </c>
      <c r="L47" s="79" t="s">
        <v>14</v>
      </c>
      <c r="M47" s="48" t="s">
        <v>9</v>
      </c>
      <c r="N47" s="48" t="s">
        <v>11</v>
      </c>
      <c r="O47" s="48" t="s">
        <v>43</v>
      </c>
      <c r="P47" s="48" t="s">
        <v>44</v>
      </c>
      <c r="Q47" s="48" t="s">
        <v>13</v>
      </c>
      <c r="R47" s="48" t="s">
        <v>45</v>
      </c>
      <c r="S47" s="48" t="s">
        <v>46</v>
      </c>
      <c r="T47" s="48" t="s">
        <v>14</v>
      </c>
      <c r="U47" s="4" t="s">
        <v>63</v>
      </c>
      <c r="V47" s="4" t="s">
        <v>64</v>
      </c>
      <c r="W47" s="154"/>
    </row>
    <row r="48" spans="1:23" ht="15" customHeight="1" x14ac:dyDescent="0.25">
      <c r="A48" s="158" t="s">
        <v>15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60"/>
      <c r="W48" s="4"/>
    </row>
    <row r="49" spans="1:24" ht="36" customHeight="1" x14ac:dyDescent="0.25">
      <c r="A49" s="8">
        <v>225</v>
      </c>
      <c r="B49" s="9" t="s">
        <v>55</v>
      </c>
      <c r="C49" s="2">
        <v>150</v>
      </c>
      <c r="D49" s="2">
        <v>5.2</v>
      </c>
      <c r="E49" s="2">
        <v>6.31</v>
      </c>
      <c r="F49" s="58">
        <v>30.5</v>
      </c>
      <c r="G49" s="58">
        <v>274</v>
      </c>
      <c r="H49" s="67"/>
      <c r="I49" s="67"/>
      <c r="J49" s="67"/>
      <c r="K49" s="67"/>
      <c r="L49" s="68"/>
      <c r="M49" s="49">
        <v>0.06</v>
      </c>
      <c r="N49" s="49">
        <v>1.48</v>
      </c>
      <c r="O49" s="49">
        <v>0.245</v>
      </c>
      <c r="P49" s="49">
        <v>0.42</v>
      </c>
      <c r="Q49" s="49">
        <v>80</v>
      </c>
      <c r="R49" s="49"/>
      <c r="S49" s="49">
        <v>85</v>
      </c>
      <c r="T49" s="49">
        <v>1.1100000000000001</v>
      </c>
      <c r="U49" s="4">
        <v>2.5000000000000001E-2</v>
      </c>
      <c r="V49" s="4">
        <v>2.5</v>
      </c>
      <c r="W49" s="4"/>
    </row>
    <row r="50" spans="1:24" ht="34.5" customHeight="1" x14ac:dyDescent="0.25">
      <c r="A50" s="8">
        <v>64</v>
      </c>
      <c r="B50" s="9" t="s">
        <v>106</v>
      </c>
      <c r="C50" s="43">
        <v>60</v>
      </c>
      <c r="D50" s="2">
        <v>3.9</v>
      </c>
      <c r="E50" s="2">
        <v>8.6999999999999993</v>
      </c>
      <c r="F50" s="58">
        <v>24.7</v>
      </c>
      <c r="G50" s="58">
        <v>192</v>
      </c>
      <c r="H50" s="67">
        <v>0.06</v>
      </c>
      <c r="I50" s="67">
        <v>0.03</v>
      </c>
      <c r="J50" s="67"/>
      <c r="K50" s="67">
        <v>11.2</v>
      </c>
      <c r="L50" s="68">
        <v>0.56999999999999995</v>
      </c>
      <c r="M50" s="49">
        <v>0.02</v>
      </c>
      <c r="N50" s="49"/>
      <c r="O50" s="49"/>
      <c r="P50" s="49">
        <v>0.03</v>
      </c>
      <c r="Q50" s="49">
        <v>15</v>
      </c>
      <c r="R50" s="49"/>
      <c r="S50" s="49"/>
      <c r="T50" s="49">
        <v>0.72</v>
      </c>
      <c r="U50" s="4"/>
      <c r="V50" s="4"/>
      <c r="W50" s="4"/>
    </row>
    <row r="51" spans="1:24" ht="23.25" customHeight="1" x14ac:dyDescent="0.25">
      <c r="A51" s="51" t="s">
        <v>58</v>
      </c>
      <c r="B51" s="44" t="s">
        <v>69</v>
      </c>
      <c r="C51" s="58">
        <v>90</v>
      </c>
      <c r="D51" s="58">
        <v>5</v>
      </c>
      <c r="E51" s="58">
        <v>3.2</v>
      </c>
      <c r="F51" s="58">
        <v>3.5</v>
      </c>
      <c r="G51" s="58">
        <v>68</v>
      </c>
      <c r="H51" s="58"/>
      <c r="I51" s="58"/>
      <c r="J51" s="58"/>
      <c r="K51" s="58"/>
      <c r="L51" s="89"/>
      <c r="M51" s="49">
        <v>0.04</v>
      </c>
      <c r="N51" s="49">
        <v>0.6</v>
      </c>
      <c r="O51" s="49">
        <v>0.02</v>
      </c>
      <c r="P51" s="49">
        <v>1.4999999999999999E-2</v>
      </c>
      <c r="Q51" s="49">
        <v>122</v>
      </c>
      <c r="R51" s="49">
        <v>96</v>
      </c>
      <c r="S51" s="49">
        <v>15</v>
      </c>
      <c r="T51" s="49">
        <v>0.1</v>
      </c>
      <c r="U51" s="98"/>
      <c r="V51" s="98"/>
      <c r="W51" s="98"/>
    </row>
    <row r="52" spans="1:24" ht="19.5" customHeight="1" x14ac:dyDescent="0.25">
      <c r="A52" s="8">
        <v>458</v>
      </c>
      <c r="B52" s="9" t="s">
        <v>65</v>
      </c>
      <c r="C52" s="2">
        <v>200</v>
      </c>
      <c r="D52" s="2"/>
      <c r="E52" s="2"/>
      <c r="F52" s="58">
        <v>15.04</v>
      </c>
      <c r="G52" s="58">
        <v>60</v>
      </c>
      <c r="H52" s="67"/>
      <c r="I52" s="67"/>
      <c r="J52" s="67"/>
      <c r="K52" s="67"/>
      <c r="L52" s="68"/>
      <c r="M52" s="49">
        <v>0.01</v>
      </c>
      <c r="N52" s="49">
        <v>1.1000000000000001</v>
      </c>
      <c r="O52" s="49"/>
      <c r="P52" s="49">
        <v>0.02</v>
      </c>
      <c r="Q52" s="49">
        <v>20</v>
      </c>
      <c r="R52" s="49"/>
      <c r="S52" s="49"/>
      <c r="T52" s="49">
        <v>0.34</v>
      </c>
      <c r="U52" s="4"/>
      <c r="V52" s="4"/>
      <c r="W52" s="4"/>
    </row>
    <row r="53" spans="1:24" ht="19.5" customHeight="1" x14ac:dyDescent="0.25">
      <c r="A53" s="177" t="s">
        <v>101</v>
      </c>
      <c r="B53" s="178"/>
      <c r="C53" s="2">
        <f>SUM(C49:C52)</f>
        <v>500</v>
      </c>
      <c r="D53" s="2">
        <f t="shared" ref="D53:G53" si="7">SUM(D49:D52)</f>
        <v>14.1</v>
      </c>
      <c r="E53" s="2">
        <f t="shared" si="7"/>
        <v>18.209999999999997</v>
      </c>
      <c r="F53" s="2">
        <f t="shared" si="7"/>
        <v>73.740000000000009</v>
      </c>
      <c r="G53" s="2">
        <f t="shared" si="7"/>
        <v>594</v>
      </c>
      <c r="H53" s="135"/>
      <c r="I53" s="135"/>
      <c r="J53" s="135"/>
      <c r="K53" s="135"/>
      <c r="L53" s="135"/>
      <c r="M53" s="136"/>
      <c r="N53" s="136"/>
      <c r="O53" s="136"/>
      <c r="P53" s="136"/>
      <c r="Q53" s="136"/>
      <c r="R53" s="136"/>
      <c r="S53" s="136"/>
      <c r="T53" s="136"/>
      <c r="U53" s="137"/>
      <c r="V53" s="38"/>
      <c r="W53" s="4"/>
    </row>
    <row r="54" spans="1:24" s="10" customFormat="1" ht="15" customHeight="1" x14ac:dyDescent="0.2">
      <c r="A54" s="158" t="s">
        <v>16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60"/>
      <c r="W54" s="108"/>
    </row>
    <row r="55" spans="1:24" s="10" customFormat="1" ht="33" customHeight="1" x14ac:dyDescent="0.25">
      <c r="A55" s="94">
        <v>1</v>
      </c>
      <c r="B55" s="9" t="s">
        <v>78</v>
      </c>
      <c r="C55" s="8">
        <v>60</v>
      </c>
      <c r="D55" s="8">
        <v>5.4</v>
      </c>
      <c r="E55" s="8">
        <v>7.53</v>
      </c>
      <c r="F55" s="8">
        <v>6.31</v>
      </c>
      <c r="G55" s="51">
        <v>119</v>
      </c>
      <c r="H55" s="8"/>
      <c r="I55" s="8"/>
      <c r="J55" s="8"/>
      <c r="K55" s="8"/>
      <c r="L55" s="95"/>
      <c r="M55" s="49">
        <v>0.02</v>
      </c>
      <c r="N55" s="49">
        <v>4.8099999999999996</v>
      </c>
      <c r="O55" s="87"/>
      <c r="P55" s="87">
        <v>0.04</v>
      </c>
      <c r="Q55" s="87">
        <v>43.58</v>
      </c>
      <c r="R55" s="87">
        <v>43.81</v>
      </c>
      <c r="S55" s="87">
        <v>21.52</v>
      </c>
      <c r="T55" s="87">
        <v>3.5000000000000003E-2</v>
      </c>
      <c r="U55" s="4">
        <v>0.06</v>
      </c>
      <c r="V55" s="4"/>
      <c r="W55" s="108"/>
    </row>
    <row r="56" spans="1:24" ht="28.5" customHeight="1" x14ac:dyDescent="0.25">
      <c r="A56" s="8">
        <v>109</v>
      </c>
      <c r="B56" s="9" t="s">
        <v>79</v>
      </c>
      <c r="C56" s="2">
        <v>250</v>
      </c>
      <c r="D56" s="2">
        <v>7.3</v>
      </c>
      <c r="E56" s="2">
        <v>6.8</v>
      </c>
      <c r="F56" s="2">
        <v>12.5</v>
      </c>
      <c r="G56" s="58">
        <v>162</v>
      </c>
      <c r="H56" s="2"/>
      <c r="I56" s="2"/>
      <c r="J56" s="2"/>
      <c r="K56" s="2"/>
      <c r="L56" s="86"/>
      <c r="M56" s="49">
        <v>0.01</v>
      </c>
      <c r="N56" s="51">
        <v>0.18</v>
      </c>
      <c r="O56" s="94"/>
      <c r="P56" s="99">
        <v>0.1</v>
      </c>
      <c r="Q56" s="99">
        <v>123</v>
      </c>
      <c r="R56" s="99">
        <v>192</v>
      </c>
      <c r="S56" s="99"/>
      <c r="T56" s="100">
        <v>1</v>
      </c>
      <c r="U56" s="4">
        <v>1.0999999999999999E-2</v>
      </c>
      <c r="V56" s="4">
        <v>2.35</v>
      </c>
      <c r="W56" s="4"/>
    </row>
    <row r="57" spans="1:24" ht="28.5" customHeight="1" x14ac:dyDescent="0.25">
      <c r="A57" s="8">
        <v>377</v>
      </c>
      <c r="B57" s="9" t="s">
        <v>38</v>
      </c>
      <c r="C57" s="2">
        <v>180</v>
      </c>
      <c r="D57" s="2">
        <v>4.0999999999999996</v>
      </c>
      <c r="E57" s="2">
        <v>8.48</v>
      </c>
      <c r="F57" s="2">
        <v>18.78</v>
      </c>
      <c r="G57" s="58">
        <v>114</v>
      </c>
      <c r="H57" s="2"/>
      <c r="I57" s="2"/>
      <c r="J57" s="2"/>
      <c r="K57" s="2"/>
      <c r="L57" s="86"/>
      <c r="M57" s="49"/>
      <c r="N57" s="51"/>
      <c r="O57" s="94"/>
      <c r="P57" s="99"/>
      <c r="Q57" s="99"/>
      <c r="R57" s="99"/>
      <c r="S57" s="99"/>
      <c r="T57" s="100"/>
      <c r="U57" s="4"/>
      <c r="V57" s="4"/>
      <c r="W57" s="4"/>
    </row>
    <row r="58" spans="1:24" ht="26.25" customHeight="1" x14ac:dyDescent="0.25">
      <c r="A58" s="8" t="s">
        <v>103</v>
      </c>
      <c r="B58" s="9" t="s">
        <v>104</v>
      </c>
      <c r="C58" s="2">
        <v>120</v>
      </c>
      <c r="D58" s="2">
        <v>1.35</v>
      </c>
      <c r="E58" s="2">
        <v>8.2100000000000009</v>
      </c>
      <c r="F58" s="2">
        <v>6.01</v>
      </c>
      <c r="G58" s="58">
        <v>142</v>
      </c>
      <c r="H58" s="2">
        <v>0.14000000000000001</v>
      </c>
      <c r="I58" s="2">
        <v>0.18</v>
      </c>
      <c r="J58" s="2">
        <v>17.899999999999999</v>
      </c>
      <c r="K58" s="2">
        <v>37.200000000000003</v>
      </c>
      <c r="L58" s="86">
        <v>4.3</v>
      </c>
      <c r="M58" s="49">
        <v>7.0000000000000007E-2</v>
      </c>
      <c r="N58" s="49">
        <v>3.94</v>
      </c>
      <c r="O58" s="87">
        <v>0.02</v>
      </c>
      <c r="P58" s="87">
        <v>11.2</v>
      </c>
      <c r="Q58" s="87">
        <v>101.21</v>
      </c>
      <c r="R58" s="87">
        <v>24.43</v>
      </c>
      <c r="S58" s="87">
        <v>1.52</v>
      </c>
      <c r="T58" s="87"/>
      <c r="U58" s="4">
        <v>1.2999999999999999E-2</v>
      </c>
      <c r="V58" s="4">
        <v>2.85</v>
      </c>
      <c r="W58" s="4"/>
    </row>
    <row r="59" spans="1:24" ht="20.25" customHeight="1" x14ac:dyDescent="0.25">
      <c r="A59" s="8" t="s">
        <v>58</v>
      </c>
      <c r="B59" s="9" t="s">
        <v>105</v>
      </c>
      <c r="C59" s="2">
        <v>200</v>
      </c>
      <c r="D59" s="2">
        <v>0.06</v>
      </c>
      <c r="E59" s="2"/>
      <c r="F59" s="2">
        <v>10.71</v>
      </c>
      <c r="G59" s="58">
        <v>63</v>
      </c>
      <c r="H59" s="2"/>
      <c r="I59" s="2"/>
      <c r="J59" s="2"/>
      <c r="K59" s="2"/>
      <c r="L59" s="86"/>
      <c r="M59" s="49">
        <v>0.06</v>
      </c>
      <c r="N59" s="49">
        <v>38</v>
      </c>
      <c r="O59" s="87">
        <v>0</v>
      </c>
      <c r="P59" s="87"/>
      <c r="Q59" s="87">
        <v>35</v>
      </c>
      <c r="R59" s="87">
        <v>17</v>
      </c>
      <c r="S59" s="87">
        <v>11</v>
      </c>
      <c r="T59" s="87">
        <v>0.1</v>
      </c>
      <c r="U59" s="4"/>
      <c r="V59" s="4"/>
      <c r="W59" s="4"/>
    </row>
    <row r="60" spans="1:24" ht="20.25" customHeight="1" x14ac:dyDescent="0.25">
      <c r="A60" s="8" t="s">
        <v>58</v>
      </c>
      <c r="B60" s="11" t="s">
        <v>40</v>
      </c>
      <c r="C60" s="2">
        <v>100</v>
      </c>
      <c r="D60" s="58">
        <v>0.4</v>
      </c>
      <c r="E60" s="58">
        <v>0.4</v>
      </c>
      <c r="F60" s="58">
        <v>10.4</v>
      </c>
      <c r="G60" s="58">
        <v>45</v>
      </c>
      <c r="H60" s="2"/>
      <c r="I60" s="2"/>
      <c r="J60" s="2"/>
      <c r="K60" s="2"/>
      <c r="L60" s="86"/>
      <c r="M60" s="49">
        <v>0.01</v>
      </c>
      <c r="N60" s="49"/>
      <c r="O60" s="87"/>
      <c r="P60" s="87">
        <v>0.05</v>
      </c>
      <c r="Q60" s="87">
        <v>10</v>
      </c>
      <c r="R60" s="87">
        <v>32</v>
      </c>
      <c r="S60" s="87"/>
      <c r="T60" s="87">
        <v>0.25</v>
      </c>
      <c r="U60" s="4"/>
      <c r="V60" s="4"/>
      <c r="W60" s="4"/>
    </row>
    <row r="61" spans="1:24" ht="18.75" customHeight="1" x14ac:dyDescent="0.25">
      <c r="A61" s="94" t="s">
        <v>58</v>
      </c>
      <c r="B61" s="133" t="s">
        <v>59</v>
      </c>
      <c r="C61" s="99">
        <v>48</v>
      </c>
      <c r="D61" s="99">
        <v>4.08</v>
      </c>
      <c r="E61" s="99">
        <v>1.58</v>
      </c>
      <c r="F61" s="99">
        <v>23.2</v>
      </c>
      <c r="G61" s="99">
        <v>97</v>
      </c>
      <c r="H61" s="2">
        <v>0.18</v>
      </c>
      <c r="I61" s="2">
        <v>0.08</v>
      </c>
      <c r="J61" s="2"/>
      <c r="K61" s="2">
        <v>35</v>
      </c>
      <c r="L61" s="86">
        <v>3.9</v>
      </c>
      <c r="M61" s="49">
        <v>0.06</v>
      </c>
      <c r="N61" s="49"/>
      <c r="O61" s="87"/>
      <c r="P61" s="87">
        <v>0.05</v>
      </c>
      <c r="Q61" s="87">
        <v>10</v>
      </c>
      <c r="R61" s="87">
        <v>32</v>
      </c>
      <c r="S61" s="87"/>
      <c r="T61" s="87">
        <v>0.6</v>
      </c>
      <c r="U61" s="4"/>
      <c r="V61" s="4"/>
      <c r="W61" s="4"/>
    </row>
    <row r="62" spans="1:24" ht="23.25" customHeight="1" x14ac:dyDescent="0.25">
      <c r="A62" s="94" t="s">
        <v>58</v>
      </c>
      <c r="B62" s="133" t="s">
        <v>60</v>
      </c>
      <c r="C62" s="99">
        <v>45</v>
      </c>
      <c r="D62" s="99">
        <v>3.6</v>
      </c>
      <c r="E62" s="99">
        <v>0.45</v>
      </c>
      <c r="F62" s="99">
        <v>21.96</v>
      </c>
      <c r="G62" s="99">
        <v>100</v>
      </c>
      <c r="H62" s="2"/>
      <c r="I62" s="2">
        <v>0.01</v>
      </c>
      <c r="J62" s="2">
        <v>60</v>
      </c>
      <c r="K62" s="2">
        <v>5.44</v>
      </c>
      <c r="L62" s="86">
        <v>4.79</v>
      </c>
      <c r="M62" s="49">
        <v>0.01</v>
      </c>
      <c r="N62" s="49">
        <v>0.4</v>
      </c>
      <c r="O62" s="87"/>
      <c r="P62" s="87">
        <v>0.02</v>
      </c>
      <c r="Q62" s="87">
        <v>20</v>
      </c>
      <c r="R62" s="87">
        <v>8</v>
      </c>
      <c r="S62" s="87"/>
      <c r="T62" s="87">
        <v>0.34</v>
      </c>
      <c r="U62" s="4"/>
      <c r="V62" s="4"/>
      <c r="W62" s="4"/>
    </row>
    <row r="63" spans="1:24" ht="23.25" customHeight="1" x14ac:dyDescent="0.25">
      <c r="A63" s="177" t="s">
        <v>99</v>
      </c>
      <c r="B63" s="178"/>
      <c r="C63" s="2">
        <f>SUM(C55:C62)</f>
        <v>1003</v>
      </c>
      <c r="D63" s="2">
        <f t="shared" ref="D63:G63" si="8">SUM(D55:D62)</f>
        <v>26.29</v>
      </c>
      <c r="E63" s="2">
        <f t="shared" si="8"/>
        <v>33.450000000000003</v>
      </c>
      <c r="F63" s="2">
        <f t="shared" si="8"/>
        <v>109.87</v>
      </c>
      <c r="G63" s="2">
        <f t="shared" si="8"/>
        <v>842</v>
      </c>
      <c r="H63" s="2"/>
      <c r="I63" s="2"/>
      <c r="J63" s="2"/>
      <c r="K63" s="2"/>
      <c r="L63" s="86"/>
      <c r="M63" s="49"/>
      <c r="N63" s="49"/>
      <c r="O63" s="87"/>
      <c r="P63" s="87"/>
      <c r="Q63" s="87"/>
      <c r="R63" s="87"/>
      <c r="S63" s="87"/>
      <c r="T63" s="87"/>
      <c r="U63" s="4"/>
      <c r="V63" s="4"/>
      <c r="W63" s="4"/>
    </row>
    <row r="64" spans="1:24" s="20" customFormat="1" ht="19.5" customHeight="1" x14ac:dyDescent="0.2">
      <c r="A64" s="171" t="s">
        <v>17</v>
      </c>
      <c r="B64" s="172"/>
      <c r="C64" s="172"/>
      <c r="D64" s="17">
        <f>D63+D53</f>
        <v>40.39</v>
      </c>
      <c r="E64" s="17">
        <f t="shared" ref="E64:G64" si="9">E63+E53</f>
        <v>51.66</v>
      </c>
      <c r="F64" s="17">
        <f t="shared" si="9"/>
        <v>183.61</v>
      </c>
      <c r="G64" s="17">
        <f t="shared" si="9"/>
        <v>1436</v>
      </c>
      <c r="H64" s="17">
        <f t="shared" ref="H64:W64" si="10">H62+H61+H58+H56+H52+H49+H55+H50+H51+H60+H59</f>
        <v>0.38</v>
      </c>
      <c r="I64" s="17">
        <f t="shared" si="10"/>
        <v>0.30000000000000004</v>
      </c>
      <c r="J64" s="17">
        <f t="shared" si="10"/>
        <v>77.900000000000006</v>
      </c>
      <c r="K64" s="17">
        <f t="shared" si="10"/>
        <v>88.84</v>
      </c>
      <c r="L64" s="17">
        <f t="shared" si="10"/>
        <v>13.559999999999999</v>
      </c>
      <c r="M64" s="17">
        <f t="shared" si="10"/>
        <v>0.37</v>
      </c>
      <c r="N64" s="17">
        <f t="shared" si="10"/>
        <v>50.51</v>
      </c>
      <c r="O64" s="17">
        <f t="shared" si="10"/>
        <v>0.28500000000000003</v>
      </c>
      <c r="P64" s="17">
        <f t="shared" si="10"/>
        <v>11.944999999999999</v>
      </c>
      <c r="Q64" s="17">
        <f t="shared" si="10"/>
        <v>579.79</v>
      </c>
      <c r="R64" s="17">
        <f t="shared" si="10"/>
        <v>445.24</v>
      </c>
      <c r="S64" s="17">
        <f t="shared" si="10"/>
        <v>134.04</v>
      </c>
      <c r="T64" s="17">
        <f t="shared" si="10"/>
        <v>4.5949999999999989</v>
      </c>
      <c r="U64" s="17">
        <f t="shared" si="10"/>
        <v>0.109</v>
      </c>
      <c r="V64" s="17">
        <f t="shared" si="10"/>
        <v>7.7</v>
      </c>
      <c r="W64" s="17">
        <f t="shared" si="10"/>
        <v>0</v>
      </c>
      <c r="X64" s="35"/>
    </row>
    <row r="65" spans="1:24" s="5" customFormat="1" ht="13.5" customHeight="1" x14ac:dyDescent="0.25">
      <c r="A65" s="169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70"/>
      <c r="W65" s="4"/>
    </row>
    <row r="66" spans="1:24" s="13" customFormat="1" ht="15" customHeight="1" x14ac:dyDescent="0.2">
      <c r="A66" s="194" t="s">
        <v>19</v>
      </c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6"/>
      <c r="W66" s="152" t="s">
        <v>66</v>
      </c>
      <c r="X66" s="103"/>
    </row>
    <row r="67" spans="1:24" ht="30.75" customHeight="1" x14ac:dyDescent="0.25">
      <c r="A67" s="174" t="s">
        <v>1</v>
      </c>
      <c r="B67" s="174" t="s">
        <v>2</v>
      </c>
      <c r="C67" s="175" t="s">
        <v>3</v>
      </c>
      <c r="D67" s="192" t="s">
        <v>5</v>
      </c>
      <c r="E67" s="192"/>
      <c r="F67" s="192"/>
      <c r="G67" s="176" t="s">
        <v>27</v>
      </c>
      <c r="H67" s="191" t="s">
        <v>8</v>
      </c>
      <c r="I67" s="191"/>
      <c r="J67" s="191"/>
      <c r="K67" s="191" t="s">
        <v>12</v>
      </c>
      <c r="L67" s="193"/>
      <c r="M67" s="155" t="s">
        <v>41</v>
      </c>
      <c r="N67" s="156"/>
      <c r="O67" s="156"/>
      <c r="P67" s="157"/>
      <c r="Q67" s="155" t="s">
        <v>42</v>
      </c>
      <c r="R67" s="156"/>
      <c r="S67" s="156"/>
      <c r="T67" s="157"/>
      <c r="U67" s="4"/>
      <c r="V67" s="4"/>
      <c r="W67" s="153"/>
    </row>
    <row r="68" spans="1:24" ht="18" customHeight="1" x14ac:dyDescent="0.25">
      <c r="A68" s="174"/>
      <c r="B68" s="174"/>
      <c r="C68" s="163"/>
      <c r="D68" s="25" t="s">
        <v>4</v>
      </c>
      <c r="E68" s="26" t="s">
        <v>6</v>
      </c>
      <c r="F68" s="77" t="s">
        <v>7</v>
      </c>
      <c r="G68" s="168"/>
      <c r="H68" s="80" t="s">
        <v>9</v>
      </c>
      <c r="I68" s="80" t="s">
        <v>10</v>
      </c>
      <c r="J68" s="80" t="s">
        <v>11</v>
      </c>
      <c r="K68" s="80" t="s">
        <v>13</v>
      </c>
      <c r="L68" s="79" t="s">
        <v>14</v>
      </c>
      <c r="M68" s="48" t="s">
        <v>9</v>
      </c>
      <c r="N68" s="48" t="s">
        <v>11</v>
      </c>
      <c r="O68" s="48" t="s">
        <v>43</v>
      </c>
      <c r="P68" s="48" t="s">
        <v>44</v>
      </c>
      <c r="Q68" s="48" t="s">
        <v>13</v>
      </c>
      <c r="R68" s="48" t="s">
        <v>45</v>
      </c>
      <c r="S68" s="48" t="s">
        <v>46</v>
      </c>
      <c r="T68" s="48" t="s">
        <v>14</v>
      </c>
      <c r="U68" s="4" t="s">
        <v>63</v>
      </c>
      <c r="V68" s="4" t="s">
        <v>64</v>
      </c>
      <c r="W68" s="154"/>
    </row>
    <row r="69" spans="1:24" ht="15" customHeight="1" x14ac:dyDescent="0.25">
      <c r="A69" s="158" t="s">
        <v>15</v>
      </c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60"/>
      <c r="W69" s="4"/>
    </row>
    <row r="70" spans="1:24" ht="30.75" customHeight="1" x14ac:dyDescent="0.25">
      <c r="A70" s="8">
        <v>217</v>
      </c>
      <c r="B70" s="9" t="s">
        <v>86</v>
      </c>
      <c r="C70" s="2">
        <v>150</v>
      </c>
      <c r="D70" s="2">
        <v>8.59</v>
      </c>
      <c r="E70" s="2">
        <v>16.399999999999999</v>
      </c>
      <c r="F70" s="58">
        <v>36.909999999999997</v>
      </c>
      <c r="G70" s="58">
        <v>194</v>
      </c>
      <c r="H70" s="67"/>
      <c r="I70" s="67"/>
      <c r="J70" s="67"/>
      <c r="K70" s="67"/>
      <c r="L70" s="68"/>
      <c r="M70" s="49">
        <v>0.03</v>
      </c>
      <c r="N70" s="49">
        <v>1.62</v>
      </c>
      <c r="O70" s="49">
        <v>0.3</v>
      </c>
      <c r="P70" s="49">
        <v>0.11</v>
      </c>
      <c r="Q70" s="49">
        <v>94.37</v>
      </c>
      <c r="R70" s="49">
        <v>67.69</v>
      </c>
      <c r="S70" s="49">
        <v>35.72</v>
      </c>
      <c r="T70" s="49">
        <v>0.28000000000000003</v>
      </c>
      <c r="U70" s="4">
        <v>2.5000000000000001E-2</v>
      </c>
      <c r="V70" s="4">
        <v>2.5</v>
      </c>
      <c r="W70" s="4"/>
    </row>
    <row r="71" spans="1:24" ht="31.5" customHeight="1" x14ac:dyDescent="0.25">
      <c r="A71" s="8">
        <v>69</v>
      </c>
      <c r="B71" s="9" t="s">
        <v>107</v>
      </c>
      <c r="C71" s="43">
        <v>60</v>
      </c>
      <c r="D71" s="2">
        <v>3.75</v>
      </c>
      <c r="E71" s="2">
        <v>1.45</v>
      </c>
      <c r="F71" s="58">
        <v>25.7</v>
      </c>
      <c r="G71" s="58">
        <v>131</v>
      </c>
      <c r="H71" s="67">
        <v>0.06</v>
      </c>
      <c r="I71" s="67">
        <v>0.03</v>
      </c>
      <c r="J71" s="67"/>
      <c r="K71" s="67">
        <v>11.2</v>
      </c>
      <c r="L71" s="68">
        <v>0.56999999999999995</v>
      </c>
      <c r="M71" s="49">
        <v>3.6999999999999998E-2</v>
      </c>
      <c r="N71" s="49">
        <v>9</v>
      </c>
      <c r="O71" s="49"/>
      <c r="P71" s="49">
        <v>7.0000000000000007E-2</v>
      </c>
      <c r="Q71" s="49">
        <v>15</v>
      </c>
      <c r="R71" s="49"/>
      <c r="S71" s="49">
        <v>25.6</v>
      </c>
      <c r="T71" s="49">
        <v>1</v>
      </c>
      <c r="U71" s="4"/>
      <c r="V71" s="4"/>
      <c r="W71" s="4"/>
    </row>
    <row r="72" spans="1:24" ht="18" customHeight="1" x14ac:dyDescent="0.25">
      <c r="A72" s="8" t="s">
        <v>58</v>
      </c>
      <c r="B72" s="9" t="s">
        <v>34</v>
      </c>
      <c r="C72" s="2">
        <v>15</v>
      </c>
      <c r="D72" s="2">
        <v>3.84</v>
      </c>
      <c r="E72" s="2">
        <v>3.9</v>
      </c>
      <c r="F72" s="58"/>
      <c r="G72" s="58">
        <v>51</v>
      </c>
      <c r="H72" s="67">
        <v>0.03</v>
      </c>
      <c r="I72" s="67">
        <v>0.36</v>
      </c>
      <c r="J72" s="67">
        <v>0.7</v>
      </c>
      <c r="K72" s="67">
        <v>135</v>
      </c>
      <c r="L72" s="68">
        <v>0.9</v>
      </c>
      <c r="M72" s="49"/>
      <c r="N72" s="49"/>
      <c r="O72" s="49"/>
      <c r="P72" s="49"/>
      <c r="Q72" s="49"/>
      <c r="R72" s="49"/>
      <c r="S72" s="49"/>
      <c r="T72" s="49"/>
      <c r="U72" s="4"/>
      <c r="V72" s="4"/>
      <c r="W72" s="4"/>
    </row>
    <row r="73" spans="1:24" ht="18" customHeight="1" x14ac:dyDescent="0.25">
      <c r="A73" s="51" t="s">
        <v>58</v>
      </c>
      <c r="B73" s="44" t="s">
        <v>69</v>
      </c>
      <c r="C73" s="58">
        <v>90</v>
      </c>
      <c r="D73" s="58">
        <v>5</v>
      </c>
      <c r="E73" s="58">
        <v>3.2</v>
      </c>
      <c r="F73" s="58">
        <v>3.5</v>
      </c>
      <c r="G73" s="58">
        <v>68</v>
      </c>
      <c r="H73" s="58"/>
      <c r="I73" s="58"/>
      <c r="J73" s="58"/>
      <c r="K73" s="58"/>
      <c r="L73" s="89"/>
      <c r="M73" s="49">
        <v>0.04</v>
      </c>
      <c r="N73" s="49">
        <v>0.6</v>
      </c>
      <c r="O73" s="49">
        <v>0.02</v>
      </c>
      <c r="P73" s="49">
        <v>1.4999999999999999E-2</v>
      </c>
      <c r="Q73" s="49">
        <v>122</v>
      </c>
      <c r="R73" s="49">
        <v>96</v>
      </c>
      <c r="S73" s="49">
        <v>15</v>
      </c>
      <c r="T73" s="49">
        <v>0.1</v>
      </c>
      <c r="U73" s="98"/>
      <c r="V73" s="98"/>
      <c r="W73" s="98"/>
    </row>
    <row r="74" spans="1:24" ht="18.75" customHeight="1" x14ac:dyDescent="0.25">
      <c r="A74" s="8">
        <v>462</v>
      </c>
      <c r="B74" s="4" t="s">
        <v>35</v>
      </c>
      <c r="C74" s="2">
        <v>200</v>
      </c>
      <c r="D74" s="2">
        <v>2.61</v>
      </c>
      <c r="E74" s="2">
        <v>0.45</v>
      </c>
      <c r="F74" s="58">
        <v>25.95</v>
      </c>
      <c r="G74" s="58">
        <v>119</v>
      </c>
      <c r="H74" s="67">
        <v>0.03</v>
      </c>
      <c r="I74" s="67">
        <v>7.0000000000000007E-2</v>
      </c>
      <c r="J74" s="67">
        <v>0.65</v>
      </c>
      <c r="K74" s="67">
        <v>117.39</v>
      </c>
      <c r="L74" s="68">
        <v>0.51</v>
      </c>
      <c r="M74" s="49">
        <v>0.03</v>
      </c>
      <c r="N74" s="49">
        <v>4.9000000000000004</v>
      </c>
      <c r="O74" s="49"/>
      <c r="P74" s="49">
        <v>4.03</v>
      </c>
      <c r="Q74" s="49">
        <v>125</v>
      </c>
      <c r="R74" s="49">
        <v>162</v>
      </c>
      <c r="S74" s="49">
        <v>18.899999999999999</v>
      </c>
      <c r="T74" s="49">
        <v>1.62</v>
      </c>
      <c r="U74" s="4"/>
      <c r="V74" s="4"/>
      <c r="W74" s="4"/>
    </row>
    <row r="75" spans="1:24" ht="18.75" customHeight="1" x14ac:dyDescent="0.25">
      <c r="A75" s="177" t="s">
        <v>101</v>
      </c>
      <c r="B75" s="178"/>
      <c r="C75" s="2">
        <f>SUM(C70:C74)</f>
        <v>515</v>
      </c>
      <c r="D75" s="2">
        <f t="shared" ref="D75:G75" si="11">SUM(D70:D74)</f>
        <v>23.79</v>
      </c>
      <c r="E75" s="2">
        <f t="shared" si="11"/>
        <v>25.399999999999995</v>
      </c>
      <c r="F75" s="2">
        <f t="shared" si="11"/>
        <v>92.06</v>
      </c>
      <c r="G75" s="2">
        <f t="shared" si="11"/>
        <v>563</v>
      </c>
      <c r="H75" s="135"/>
      <c r="I75" s="135"/>
      <c r="J75" s="135"/>
      <c r="K75" s="135"/>
      <c r="L75" s="135"/>
      <c r="M75" s="136"/>
      <c r="N75" s="136"/>
      <c r="O75" s="136"/>
      <c r="P75" s="136"/>
      <c r="Q75" s="136"/>
      <c r="R75" s="136"/>
      <c r="S75" s="136"/>
      <c r="T75" s="136"/>
      <c r="U75" s="137"/>
      <c r="V75" s="38"/>
      <c r="W75" s="4"/>
    </row>
    <row r="76" spans="1:24" ht="15" customHeight="1" x14ac:dyDescent="0.25">
      <c r="A76" s="158" t="s">
        <v>16</v>
      </c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60"/>
      <c r="W76" s="4"/>
    </row>
    <row r="77" spans="1:24" ht="36" customHeight="1" x14ac:dyDescent="0.25">
      <c r="A77" s="94">
        <v>122</v>
      </c>
      <c r="B77" s="9" t="s">
        <v>84</v>
      </c>
      <c r="C77" s="2">
        <v>250</v>
      </c>
      <c r="D77" s="2">
        <v>5.3</v>
      </c>
      <c r="E77" s="2">
        <v>8.8000000000000007</v>
      </c>
      <c r="F77" s="2">
        <v>20.5</v>
      </c>
      <c r="G77" s="60">
        <v>129</v>
      </c>
      <c r="H77" s="2"/>
      <c r="I77" s="2"/>
      <c r="J77" s="2"/>
      <c r="K77" s="2"/>
      <c r="L77" s="86"/>
      <c r="M77" s="49">
        <v>7.0000000000000007E-2</v>
      </c>
      <c r="N77" s="49">
        <v>5.86</v>
      </c>
      <c r="O77" s="87"/>
      <c r="P77" s="87">
        <v>0.05</v>
      </c>
      <c r="Q77" s="87">
        <v>121.04</v>
      </c>
      <c r="R77" s="87">
        <v>79.209999999999994</v>
      </c>
      <c r="S77" s="87">
        <v>17.170000000000002</v>
      </c>
      <c r="T77" s="87">
        <v>0.56999999999999995</v>
      </c>
      <c r="U77" s="4">
        <v>1.0999999999999999E-2</v>
      </c>
      <c r="V77" s="4"/>
      <c r="W77" s="4"/>
    </row>
    <row r="78" spans="1:24" ht="36" customHeight="1" x14ac:dyDescent="0.25">
      <c r="A78" s="8">
        <v>47</v>
      </c>
      <c r="B78" s="44" t="s">
        <v>61</v>
      </c>
      <c r="C78" s="8">
        <v>60</v>
      </c>
      <c r="D78" s="8">
        <v>2</v>
      </c>
      <c r="E78" s="8">
        <v>8</v>
      </c>
      <c r="F78" s="8">
        <v>14.67</v>
      </c>
      <c r="G78" s="51">
        <v>125</v>
      </c>
      <c r="H78" s="8"/>
      <c r="I78" s="8"/>
      <c r="J78" s="8"/>
      <c r="K78" s="8"/>
      <c r="L78" s="95"/>
      <c r="M78" s="49">
        <v>0.03</v>
      </c>
      <c r="N78" s="49">
        <v>0.03</v>
      </c>
      <c r="O78" s="87">
        <v>0.03</v>
      </c>
      <c r="P78" s="87">
        <v>0.1</v>
      </c>
      <c r="Q78" s="87">
        <v>36.590000000000003</v>
      </c>
      <c r="R78" s="87">
        <v>48</v>
      </c>
      <c r="S78" s="87"/>
      <c r="T78" s="87">
        <v>0.04</v>
      </c>
      <c r="U78" s="4">
        <v>1E-3</v>
      </c>
      <c r="V78" s="4"/>
      <c r="W78" s="4"/>
    </row>
    <row r="79" spans="1:24" ht="35.25" customHeight="1" x14ac:dyDescent="0.25">
      <c r="A79" s="8">
        <v>202</v>
      </c>
      <c r="B79" s="9" t="s">
        <v>29</v>
      </c>
      <c r="C79" s="2">
        <v>180</v>
      </c>
      <c r="D79" s="2">
        <v>7</v>
      </c>
      <c r="E79" s="2">
        <v>7.83</v>
      </c>
      <c r="F79" s="2">
        <v>24.8</v>
      </c>
      <c r="G79" s="58">
        <v>150</v>
      </c>
      <c r="H79" s="2"/>
      <c r="I79" s="2"/>
      <c r="J79" s="2"/>
      <c r="K79" s="2"/>
      <c r="L79" s="86"/>
      <c r="M79" s="49">
        <v>0.03</v>
      </c>
      <c r="N79" s="49">
        <v>0.08</v>
      </c>
      <c r="O79" s="87">
        <v>0.08</v>
      </c>
      <c r="P79" s="87">
        <v>4.13</v>
      </c>
      <c r="Q79" s="87">
        <v>21.22</v>
      </c>
      <c r="R79" s="87">
        <v>88.9</v>
      </c>
      <c r="S79" s="87">
        <v>3.52</v>
      </c>
      <c r="T79" s="87"/>
      <c r="U79" s="4">
        <v>1.2999999999999999E-2</v>
      </c>
      <c r="V79" s="4">
        <v>2.6</v>
      </c>
      <c r="W79" s="4"/>
    </row>
    <row r="80" spans="1:24" s="47" customFormat="1" ht="27.75" customHeight="1" x14ac:dyDescent="0.25">
      <c r="A80" s="51">
        <v>349</v>
      </c>
      <c r="B80" s="44" t="s">
        <v>85</v>
      </c>
      <c r="C80" s="58">
        <v>100</v>
      </c>
      <c r="D80" s="58">
        <v>3</v>
      </c>
      <c r="E80" s="58">
        <v>0.79</v>
      </c>
      <c r="F80" s="58">
        <v>4.25</v>
      </c>
      <c r="G80" s="58">
        <v>169</v>
      </c>
      <c r="H80" s="58">
        <v>0.09</v>
      </c>
      <c r="I80" s="58">
        <v>0.14000000000000001</v>
      </c>
      <c r="J80" s="58"/>
      <c r="K80" s="58">
        <v>14</v>
      </c>
      <c r="L80" s="89">
        <v>1.78</v>
      </c>
      <c r="M80" s="49">
        <v>0.03</v>
      </c>
      <c r="N80" s="49">
        <v>0.36</v>
      </c>
      <c r="O80" s="87"/>
      <c r="P80" s="87">
        <v>0.08</v>
      </c>
      <c r="Q80" s="87"/>
      <c r="R80" s="87">
        <v>107</v>
      </c>
      <c r="S80" s="87"/>
      <c r="T80" s="87">
        <v>0.78</v>
      </c>
      <c r="U80" s="4">
        <v>1.4999999999999999E-2</v>
      </c>
      <c r="V80" s="98">
        <v>4.21</v>
      </c>
      <c r="W80" s="98"/>
    </row>
    <row r="81" spans="1:35" ht="24.75" customHeight="1" x14ac:dyDescent="0.25">
      <c r="A81" s="8" t="s">
        <v>58</v>
      </c>
      <c r="B81" s="11" t="s">
        <v>40</v>
      </c>
      <c r="C81" s="2">
        <v>100</v>
      </c>
      <c r="D81" s="58">
        <v>0.4</v>
      </c>
      <c r="E81" s="58">
        <v>0.4</v>
      </c>
      <c r="F81" s="58">
        <v>10.4</v>
      </c>
      <c r="G81" s="58">
        <v>45</v>
      </c>
      <c r="H81" s="67"/>
      <c r="I81" s="67"/>
      <c r="J81" s="67"/>
      <c r="K81" s="67"/>
      <c r="L81" s="68"/>
      <c r="M81" s="49">
        <v>0.03</v>
      </c>
      <c r="N81" s="49">
        <v>10</v>
      </c>
      <c r="O81" s="87">
        <v>5.0000000000000001E-3</v>
      </c>
      <c r="P81" s="87">
        <v>0.4</v>
      </c>
      <c r="Q81" s="87">
        <v>16</v>
      </c>
      <c r="R81" s="87">
        <v>11</v>
      </c>
      <c r="S81" s="87">
        <v>9</v>
      </c>
      <c r="T81" s="87">
        <v>3.78</v>
      </c>
      <c r="U81" s="4"/>
      <c r="V81" s="4"/>
      <c r="W81" s="4"/>
    </row>
    <row r="82" spans="1:35" ht="24.75" customHeight="1" x14ac:dyDescent="0.25">
      <c r="A82" s="8" t="s">
        <v>58</v>
      </c>
      <c r="B82" s="9" t="s">
        <v>105</v>
      </c>
      <c r="C82" s="2">
        <v>200</v>
      </c>
      <c r="D82" s="2">
        <v>0.06</v>
      </c>
      <c r="E82" s="2"/>
      <c r="F82" s="2">
        <v>10.71</v>
      </c>
      <c r="G82" s="58">
        <v>63</v>
      </c>
      <c r="H82" s="2"/>
      <c r="I82" s="2"/>
      <c r="J82" s="2">
        <v>0.05</v>
      </c>
      <c r="K82" s="2">
        <v>4.3499999999999996</v>
      </c>
      <c r="L82" s="86">
        <v>0.36</v>
      </c>
      <c r="M82" s="49">
        <v>0.01</v>
      </c>
      <c r="N82" s="49">
        <v>5</v>
      </c>
      <c r="O82" s="87"/>
      <c r="P82" s="87">
        <v>0.02</v>
      </c>
      <c r="Q82" s="87">
        <v>4.8600000000000003</v>
      </c>
      <c r="R82" s="87">
        <v>111</v>
      </c>
      <c r="S82" s="87">
        <v>1.36</v>
      </c>
      <c r="T82" s="87">
        <v>0.22</v>
      </c>
      <c r="U82" s="4"/>
      <c r="V82" s="4"/>
      <c r="W82" s="4"/>
    </row>
    <row r="83" spans="1:35" ht="24.75" customHeight="1" x14ac:dyDescent="0.25">
      <c r="A83" s="94" t="s">
        <v>58</v>
      </c>
      <c r="B83" s="133" t="s">
        <v>59</v>
      </c>
      <c r="C83" s="99">
        <v>48</v>
      </c>
      <c r="D83" s="99">
        <v>4.08</v>
      </c>
      <c r="E83" s="99">
        <v>1.58</v>
      </c>
      <c r="F83" s="99">
        <v>23.2</v>
      </c>
      <c r="G83" s="99">
        <v>97</v>
      </c>
      <c r="H83" s="2"/>
      <c r="I83" s="2"/>
      <c r="J83" s="2"/>
      <c r="K83" s="2"/>
      <c r="L83" s="86"/>
      <c r="M83" s="49">
        <v>0.01</v>
      </c>
      <c r="N83" s="49"/>
      <c r="O83" s="87"/>
      <c r="P83" s="87">
        <v>0.05</v>
      </c>
      <c r="Q83" s="87">
        <v>10</v>
      </c>
      <c r="R83" s="87">
        <v>32</v>
      </c>
      <c r="S83" s="87"/>
      <c r="T83" s="87">
        <v>0.25</v>
      </c>
      <c r="U83" s="4"/>
      <c r="V83" s="4"/>
      <c r="W83" s="4"/>
    </row>
    <row r="84" spans="1:35" ht="23.25" customHeight="1" x14ac:dyDescent="0.25">
      <c r="A84" s="94" t="s">
        <v>58</v>
      </c>
      <c r="B84" s="133" t="s">
        <v>60</v>
      </c>
      <c r="C84" s="99">
        <v>45</v>
      </c>
      <c r="D84" s="99">
        <v>3.6</v>
      </c>
      <c r="E84" s="99">
        <v>0.45</v>
      </c>
      <c r="F84" s="99">
        <v>21.96</v>
      </c>
      <c r="G84" s="99">
        <v>100</v>
      </c>
      <c r="H84" s="2">
        <v>0.18</v>
      </c>
      <c r="I84" s="2">
        <v>0.08</v>
      </c>
      <c r="J84" s="2"/>
      <c r="K84" s="2">
        <v>35</v>
      </c>
      <c r="L84" s="86">
        <v>3.9</v>
      </c>
      <c r="M84" s="49">
        <v>0.06</v>
      </c>
      <c r="N84" s="49"/>
      <c r="O84" s="87"/>
      <c r="P84" s="87">
        <v>0.05</v>
      </c>
      <c r="Q84" s="87">
        <v>10</v>
      </c>
      <c r="R84" s="87">
        <v>32</v>
      </c>
      <c r="S84" s="87"/>
      <c r="T84" s="87">
        <v>0.6</v>
      </c>
      <c r="U84" s="4"/>
      <c r="V84" s="4"/>
      <c r="W84" s="4"/>
    </row>
    <row r="85" spans="1:35" ht="23.25" customHeight="1" x14ac:dyDescent="0.25">
      <c r="A85" s="177" t="s">
        <v>99</v>
      </c>
      <c r="B85" s="178"/>
      <c r="C85" s="2">
        <f>SUM(C77:C84)</f>
        <v>983</v>
      </c>
      <c r="D85" s="2">
        <f t="shared" ref="D85:G85" si="12">SUM(D77:D84)</f>
        <v>25.439999999999998</v>
      </c>
      <c r="E85" s="2">
        <f t="shared" si="12"/>
        <v>27.849999999999998</v>
      </c>
      <c r="F85" s="2">
        <f t="shared" si="12"/>
        <v>130.49</v>
      </c>
      <c r="G85" s="2">
        <f t="shared" si="12"/>
        <v>878</v>
      </c>
      <c r="H85" s="2"/>
      <c r="I85" s="2"/>
      <c r="J85" s="2"/>
      <c r="K85" s="2"/>
      <c r="L85" s="86"/>
      <c r="M85" s="49"/>
      <c r="N85" s="49"/>
      <c r="O85" s="87"/>
      <c r="P85" s="87"/>
      <c r="Q85" s="87"/>
      <c r="R85" s="87"/>
      <c r="S85" s="87"/>
      <c r="T85" s="87"/>
      <c r="U85" s="4"/>
      <c r="V85" s="4"/>
      <c r="W85" s="4"/>
    </row>
    <row r="86" spans="1:35" s="20" customFormat="1" ht="17.25" customHeight="1" x14ac:dyDescent="0.2">
      <c r="A86" s="171" t="s">
        <v>17</v>
      </c>
      <c r="B86" s="172"/>
      <c r="C86" s="172"/>
      <c r="D86" s="17">
        <f>D85+D75</f>
        <v>49.23</v>
      </c>
      <c r="E86" s="17">
        <f>E85+E75</f>
        <v>53.249999999999993</v>
      </c>
      <c r="F86" s="17">
        <f t="shared" ref="F86" si="13">F85+F75</f>
        <v>222.55</v>
      </c>
      <c r="G86" s="17">
        <f>G85+G75</f>
        <v>1441</v>
      </c>
      <c r="H86" s="17">
        <f t="shared" ref="H86:W86" si="14">H70+H71+H72+H74+H77+H79+H80+H81+H84+H78+H73+H83+H82</f>
        <v>0.39</v>
      </c>
      <c r="I86" s="17">
        <f t="shared" si="14"/>
        <v>0.68</v>
      </c>
      <c r="J86" s="17">
        <f t="shared" si="14"/>
        <v>1.4000000000000001</v>
      </c>
      <c r="K86" s="17">
        <f t="shared" si="14"/>
        <v>316.94</v>
      </c>
      <c r="L86" s="17">
        <f t="shared" si="14"/>
        <v>8.02</v>
      </c>
      <c r="M86" s="17">
        <f t="shared" si="14"/>
        <v>0.40699999999999997</v>
      </c>
      <c r="N86" s="17">
        <f t="shared" si="14"/>
        <v>37.450000000000003</v>
      </c>
      <c r="O86" s="17">
        <f t="shared" si="14"/>
        <v>0.43500000000000005</v>
      </c>
      <c r="P86" s="17">
        <f t="shared" si="14"/>
        <v>9.1050000000000022</v>
      </c>
      <c r="Q86" s="17">
        <f t="shared" si="14"/>
        <v>576.08000000000004</v>
      </c>
      <c r="R86" s="17">
        <f t="shared" si="14"/>
        <v>834.8</v>
      </c>
      <c r="S86" s="17">
        <f t="shared" si="14"/>
        <v>126.27</v>
      </c>
      <c r="T86" s="17">
        <f t="shared" si="14"/>
        <v>9.2399999999999984</v>
      </c>
      <c r="U86" s="17">
        <f t="shared" si="14"/>
        <v>6.5000000000000002E-2</v>
      </c>
      <c r="V86" s="17">
        <f t="shared" si="14"/>
        <v>9.3099999999999987</v>
      </c>
      <c r="W86" s="17">
        <f t="shared" si="14"/>
        <v>0</v>
      </c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s="14" customFormat="1" ht="13.5" customHeight="1" x14ac:dyDescent="0.25">
      <c r="A87" s="169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70"/>
      <c r="W87" s="4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15" customFormat="1" ht="15" customHeight="1" x14ac:dyDescent="0.2">
      <c r="A88" s="158" t="s">
        <v>26</v>
      </c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60"/>
      <c r="W88" s="152" t="s">
        <v>66</v>
      </c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s="7" customFormat="1" ht="29.25" customHeight="1" x14ac:dyDescent="0.2">
      <c r="A89" s="166" t="s">
        <v>1</v>
      </c>
      <c r="B89" s="166" t="s">
        <v>2</v>
      </c>
      <c r="C89" s="166" t="s">
        <v>3</v>
      </c>
      <c r="D89" s="166" t="s">
        <v>5</v>
      </c>
      <c r="E89" s="166"/>
      <c r="F89" s="166"/>
      <c r="G89" s="168" t="s">
        <v>27</v>
      </c>
      <c r="H89" s="167" t="s">
        <v>8</v>
      </c>
      <c r="I89" s="167"/>
      <c r="J89" s="167"/>
      <c r="K89" s="167" t="s">
        <v>12</v>
      </c>
      <c r="L89" s="150"/>
      <c r="M89" s="155" t="s">
        <v>41</v>
      </c>
      <c r="N89" s="156"/>
      <c r="O89" s="156"/>
      <c r="P89" s="157"/>
      <c r="Q89" s="155" t="s">
        <v>42</v>
      </c>
      <c r="R89" s="156"/>
      <c r="S89" s="156"/>
      <c r="T89" s="156"/>
      <c r="U89" s="156"/>
      <c r="V89" s="157"/>
      <c r="W89" s="15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s="7" customFormat="1" ht="18" customHeight="1" x14ac:dyDescent="0.25">
      <c r="A90" s="166"/>
      <c r="B90" s="166"/>
      <c r="C90" s="166"/>
      <c r="D90" s="31" t="s">
        <v>4</v>
      </c>
      <c r="E90" s="31" t="s">
        <v>6</v>
      </c>
      <c r="F90" s="77" t="s">
        <v>7</v>
      </c>
      <c r="G90" s="168"/>
      <c r="H90" s="80" t="s">
        <v>9</v>
      </c>
      <c r="I90" s="80" t="s">
        <v>10</v>
      </c>
      <c r="J90" s="80" t="s">
        <v>11</v>
      </c>
      <c r="K90" s="80" t="s">
        <v>13</v>
      </c>
      <c r="L90" s="79" t="s">
        <v>14</v>
      </c>
      <c r="M90" s="48" t="s">
        <v>9</v>
      </c>
      <c r="N90" s="48" t="s">
        <v>11</v>
      </c>
      <c r="O90" s="48" t="s">
        <v>43</v>
      </c>
      <c r="P90" s="48" t="s">
        <v>44</v>
      </c>
      <c r="Q90" s="48" t="s">
        <v>13</v>
      </c>
      <c r="R90" s="48" t="s">
        <v>45</v>
      </c>
      <c r="S90" s="48" t="s">
        <v>46</v>
      </c>
      <c r="T90" s="48" t="s">
        <v>14</v>
      </c>
      <c r="U90" s="4" t="s">
        <v>63</v>
      </c>
      <c r="V90" s="4" t="s">
        <v>64</v>
      </c>
      <c r="W90" s="154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5" customHeight="1" x14ac:dyDescent="0.25">
      <c r="A91" s="158" t="s">
        <v>15</v>
      </c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60"/>
      <c r="W91" s="4"/>
    </row>
    <row r="92" spans="1:35" ht="33" customHeight="1" x14ac:dyDescent="0.25">
      <c r="A92" s="8">
        <v>268</v>
      </c>
      <c r="B92" s="9" t="s">
        <v>53</v>
      </c>
      <c r="C92" s="2">
        <v>200</v>
      </c>
      <c r="D92" s="2">
        <v>10</v>
      </c>
      <c r="E92" s="2">
        <v>25.9</v>
      </c>
      <c r="F92" s="58">
        <v>5.5</v>
      </c>
      <c r="G92" s="58">
        <v>286</v>
      </c>
      <c r="H92" s="67">
        <v>0.1</v>
      </c>
      <c r="I92" s="67">
        <v>0.68</v>
      </c>
      <c r="J92" s="67"/>
      <c r="K92" s="67">
        <v>161.80000000000001</v>
      </c>
      <c r="L92" s="68">
        <v>3.2</v>
      </c>
      <c r="M92" s="49">
        <v>0.04</v>
      </c>
      <c r="N92" s="49">
        <v>1.49</v>
      </c>
      <c r="O92" s="49">
        <v>2.0000000000000002E-5</v>
      </c>
      <c r="P92" s="49">
        <v>0.3</v>
      </c>
      <c r="Q92" s="49">
        <v>82</v>
      </c>
      <c r="R92" s="49">
        <v>115.87</v>
      </c>
      <c r="S92" s="49">
        <v>17.489999999999998</v>
      </c>
      <c r="T92" s="49">
        <v>1.28</v>
      </c>
      <c r="U92" s="4">
        <v>2.5000000000000001E-2</v>
      </c>
      <c r="V92" s="4">
        <v>2.5</v>
      </c>
      <c r="W92" s="4"/>
    </row>
    <row r="93" spans="1:35" ht="20.25" customHeight="1" x14ac:dyDescent="0.25">
      <c r="A93" s="8">
        <v>63</v>
      </c>
      <c r="B93" s="9" t="s">
        <v>102</v>
      </c>
      <c r="C93" s="43">
        <v>60</v>
      </c>
      <c r="D93" s="2">
        <v>3.75</v>
      </c>
      <c r="E93" s="2">
        <v>1.45</v>
      </c>
      <c r="F93" s="58">
        <v>25.7</v>
      </c>
      <c r="G93" s="58">
        <v>131</v>
      </c>
      <c r="H93" s="67">
        <v>0.06</v>
      </c>
      <c r="I93" s="67">
        <v>0.03</v>
      </c>
      <c r="J93" s="67"/>
      <c r="K93" s="67">
        <v>11.2</v>
      </c>
      <c r="L93" s="68">
        <v>0.56999999999999995</v>
      </c>
      <c r="M93" s="49">
        <v>0.01</v>
      </c>
      <c r="N93" s="49"/>
      <c r="O93" s="49"/>
      <c r="P93" s="49">
        <v>7.0000000000000007E-2</v>
      </c>
      <c r="Q93" s="49">
        <v>15</v>
      </c>
      <c r="R93" s="49"/>
      <c r="S93" s="49"/>
      <c r="T93" s="49">
        <v>1</v>
      </c>
      <c r="U93" s="4"/>
      <c r="V93" s="4"/>
      <c r="W93" s="4"/>
    </row>
    <row r="94" spans="1:35" ht="20.25" customHeight="1" x14ac:dyDescent="0.25">
      <c r="A94" s="51" t="s">
        <v>58</v>
      </c>
      <c r="B94" s="44" t="s">
        <v>69</v>
      </c>
      <c r="C94" s="58">
        <v>90</v>
      </c>
      <c r="D94" s="58">
        <v>5</v>
      </c>
      <c r="E94" s="58">
        <v>3.2</v>
      </c>
      <c r="F94" s="58">
        <v>3.5</v>
      </c>
      <c r="G94" s="58">
        <v>68</v>
      </c>
      <c r="H94" s="58"/>
      <c r="I94" s="58"/>
      <c r="J94" s="58"/>
      <c r="K94" s="58"/>
      <c r="L94" s="89"/>
      <c r="M94" s="49">
        <v>0.04</v>
      </c>
      <c r="N94" s="49">
        <v>0.6</v>
      </c>
      <c r="O94" s="49">
        <v>0.02</v>
      </c>
      <c r="P94" s="49">
        <v>1.4999999999999999E-2</v>
      </c>
      <c r="Q94" s="49">
        <v>122</v>
      </c>
      <c r="R94" s="49">
        <v>96</v>
      </c>
      <c r="S94" s="49">
        <v>15</v>
      </c>
      <c r="T94" s="49">
        <v>0.1</v>
      </c>
      <c r="U94" s="98"/>
      <c r="V94" s="98"/>
      <c r="W94" s="98"/>
    </row>
    <row r="95" spans="1:35" ht="20.25" customHeight="1" x14ac:dyDescent="0.25">
      <c r="A95" s="94" t="s">
        <v>58</v>
      </c>
      <c r="B95" s="9" t="s">
        <v>71</v>
      </c>
      <c r="C95" s="2">
        <v>100</v>
      </c>
      <c r="D95" s="2">
        <v>0.8</v>
      </c>
      <c r="E95" s="2">
        <v>0.2</v>
      </c>
      <c r="F95" s="2">
        <v>7.5</v>
      </c>
      <c r="G95" s="58">
        <v>38</v>
      </c>
      <c r="H95" s="58"/>
      <c r="I95" s="58"/>
      <c r="J95" s="58"/>
      <c r="K95" s="58"/>
      <c r="L95" s="89"/>
      <c r="M95" s="49"/>
      <c r="N95" s="49"/>
      <c r="O95" s="49"/>
      <c r="P95" s="49"/>
      <c r="Q95" s="49"/>
      <c r="R95" s="49"/>
      <c r="S95" s="49"/>
      <c r="T95" s="49"/>
      <c r="U95" s="98"/>
      <c r="V95" s="98"/>
      <c r="W95" s="98"/>
    </row>
    <row r="96" spans="1:35" ht="17.25" customHeight="1" x14ac:dyDescent="0.25">
      <c r="A96" s="2">
        <v>464</v>
      </c>
      <c r="B96" s="9" t="s">
        <v>31</v>
      </c>
      <c r="C96" s="2">
        <v>200</v>
      </c>
      <c r="D96" s="2">
        <v>2.79</v>
      </c>
      <c r="E96" s="2">
        <v>0.04</v>
      </c>
      <c r="F96" s="58">
        <v>19.8</v>
      </c>
      <c r="G96" s="58">
        <v>91</v>
      </c>
      <c r="H96" s="67">
        <v>0.03</v>
      </c>
      <c r="I96" s="67">
        <v>7.0000000000000007E-2</v>
      </c>
      <c r="J96" s="67">
        <v>1</v>
      </c>
      <c r="K96" s="67">
        <v>113.8</v>
      </c>
      <c r="L96" s="68">
        <v>0.14000000000000001</v>
      </c>
      <c r="M96" s="49">
        <v>0.02</v>
      </c>
      <c r="N96" s="49">
        <v>3.2</v>
      </c>
      <c r="O96" s="49"/>
      <c r="P96" s="49">
        <v>0.03</v>
      </c>
      <c r="Q96" s="49">
        <v>75</v>
      </c>
      <c r="R96" s="49">
        <v>332</v>
      </c>
      <c r="S96" s="49"/>
      <c r="T96" s="49">
        <v>0.72</v>
      </c>
      <c r="U96" s="4"/>
      <c r="V96" s="4"/>
      <c r="W96" s="4"/>
    </row>
    <row r="97" spans="1:28" ht="17.25" customHeight="1" x14ac:dyDescent="0.25">
      <c r="A97" s="197" t="s">
        <v>101</v>
      </c>
      <c r="B97" s="170"/>
      <c r="C97" s="2">
        <f>SUM(C92:C96)</f>
        <v>650</v>
      </c>
      <c r="D97" s="2">
        <f t="shared" ref="D97:G97" si="15">SUM(D92:D96)</f>
        <v>22.34</v>
      </c>
      <c r="E97" s="2">
        <f t="shared" si="15"/>
        <v>30.789999999999996</v>
      </c>
      <c r="F97" s="2">
        <f t="shared" si="15"/>
        <v>62</v>
      </c>
      <c r="G97" s="2">
        <f t="shared" si="15"/>
        <v>614</v>
      </c>
      <c r="H97" s="135"/>
      <c r="I97" s="135"/>
      <c r="J97" s="135"/>
      <c r="K97" s="135"/>
      <c r="L97" s="135"/>
      <c r="M97" s="136"/>
      <c r="N97" s="136"/>
      <c r="O97" s="136"/>
      <c r="P97" s="136"/>
      <c r="Q97" s="136"/>
      <c r="R97" s="136"/>
      <c r="S97" s="136"/>
      <c r="T97" s="136"/>
      <c r="U97" s="137"/>
      <c r="V97" s="38"/>
      <c r="W97" s="4"/>
    </row>
    <row r="98" spans="1:28" ht="15" customHeight="1" x14ac:dyDescent="0.25">
      <c r="A98" s="158" t="s">
        <v>16</v>
      </c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60"/>
      <c r="W98" s="4"/>
    </row>
    <row r="99" spans="1:28" ht="30.75" customHeight="1" x14ac:dyDescent="0.25">
      <c r="A99" s="94">
        <v>2</v>
      </c>
      <c r="B99" s="133" t="s">
        <v>87</v>
      </c>
      <c r="C99" s="94">
        <v>60</v>
      </c>
      <c r="D99" s="94">
        <v>4.5</v>
      </c>
      <c r="E99" s="94">
        <v>7.3</v>
      </c>
      <c r="F99" s="94">
        <v>6.3</v>
      </c>
      <c r="G99" s="94">
        <v>120</v>
      </c>
      <c r="H99" s="8"/>
      <c r="I99" s="8"/>
      <c r="J99" s="8"/>
      <c r="K99" s="8"/>
      <c r="L99" s="95"/>
      <c r="M99" s="49">
        <v>0.03</v>
      </c>
      <c r="N99" s="49">
        <v>0.03</v>
      </c>
      <c r="O99" s="87">
        <v>0.03</v>
      </c>
      <c r="P99" s="87">
        <v>0.1</v>
      </c>
      <c r="Q99" s="87">
        <v>36.590000000000003</v>
      </c>
      <c r="R99" s="87">
        <v>54</v>
      </c>
      <c r="S99" s="87">
        <v>66.63</v>
      </c>
      <c r="T99" s="87">
        <v>5.3999999999999999E-2</v>
      </c>
      <c r="U99" s="4">
        <v>1E-3</v>
      </c>
      <c r="V99" s="4"/>
      <c r="W99" s="4"/>
    </row>
    <row r="100" spans="1:28" ht="34.5" customHeight="1" x14ac:dyDescent="0.25">
      <c r="A100" s="8">
        <v>110</v>
      </c>
      <c r="B100" s="9" t="s">
        <v>88</v>
      </c>
      <c r="C100" s="2">
        <v>250</v>
      </c>
      <c r="D100" s="2">
        <v>2.8</v>
      </c>
      <c r="E100" s="2">
        <v>7.1</v>
      </c>
      <c r="F100" s="2">
        <v>11.5</v>
      </c>
      <c r="G100" s="58">
        <v>132</v>
      </c>
      <c r="H100" s="2"/>
      <c r="I100" s="2"/>
      <c r="J100" s="2"/>
      <c r="K100" s="2"/>
      <c r="L100" s="86"/>
      <c r="M100" s="49">
        <v>7.0000000000000007E-2</v>
      </c>
      <c r="N100" s="49">
        <v>5.86</v>
      </c>
      <c r="O100" s="87"/>
      <c r="P100" s="87">
        <v>0.05</v>
      </c>
      <c r="Q100" s="87">
        <v>121.04</v>
      </c>
      <c r="R100" s="87">
        <v>80</v>
      </c>
      <c r="S100" s="87">
        <v>17.170000000000002</v>
      </c>
      <c r="T100" s="87">
        <v>0.56999999999999995</v>
      </c>
      <c r="U100" s="4">
        <v>1.0999999999999999E-2</v>
      </c>
      <c r="V100" s="4"/>
      <c r="W100" s="4"/>
    </row>
    <row r="101" spans="1:28" ht="24" customHeight="1" x14ac:dyDescent="0.25">
      <c r="A101" s="3">
        <v>256</v>
      </c>
      <c r="B101" s="11" t="s">
        <v>33</v>
      </c>
      <c r="C101" s="3">
        <v>180</v>
      </c>
      <c r="D101" s="3">
        <v>7.38</v>
      </c>
      <c r="E101" s="3">
        <v>8.4</v>
      </c>
      <c r="F101" s="3">
        <v>45.2</v>
      </c>
      <c r="G101" s="59">
        <v>194</v>
      </c>
      <c r="H101" s="3">
        <v>2.94</v>
      </c>
      <c r="I101" s="3">
        <v>0.05</v>
      </c>
      <c r="J101" s="3"/>
      <c r="K101" s="3">
        <v>17</v>
      </c>
      <c r="L101" s="101">
        <v>1.42</v>
      </c>
      <c r="M101" s="49"/>
      <c r="N101" s="49"/>
      <c r="O101" s="87"/>
      <c r="P101" s="87"/>
      <c r="Q101" s="87"/>
      <c r="R101" s="87">
        <v>46</v>
      </c>
      <c r="S101" s="87"/>
      <c r="T101" s="87"/>
      <c r="U101" s="4">
        <v>1.2999999999999999E-2</v>
      </c>
      <c r="V101" s="4"/>
      <c r="W101" s="4"/>
    </row>
    <row r="102" spans="1:28" ht="21" customHeight="1" x14ac:dyDescent="0.25">
      <c r="A102" s="8">
        <v>339</v>
      </c>
      <c r="B102" s="9" t="s">
        <v>72</v>
      </c>
      <c r="C102" s="2">
        <v>100</v>
      </c>
      <c r="D102" s="2">
        <v>6</v>
      </c>
      <c r="E102" s="2">
        <v>3.9</v>
      </c>
      <c r="F102" s="2"/>
      <c r="G102" s="58">
        <v>159</v>
      </c>
      <c r="H102" s="2">
        <v>0.06</v>
      </c>
      <c r="I102" s="2">
        <v>0.12</v>
      </c>
      <c r="J102" s="2"/>
      <c r="K102" s="2">
        <v>15.12</v>
      </c>
      <c r="L102" s="86">
        <v>2.06</v>
      </c>
      <c r="M102" s="49">
        <v>0.05</v>
      </c>
      <c r="N102" s="49"/>
      <c r="O102" s="87"/>
      <c r="P102" s="87"/>
      <c r="Q102" s="87">
        <v>7.82</v>
      </c>
      <c r="R102" s="87">
        <v>39</v>
      </c>
      <c r="S102" s="87"/>
      <c r="T102" s="87">
        <v>1.48</v>
      </c>
      <c r="U102" s="4"/>
      <c r="V102" s="4"/>
      <c r="W102" s="4"/>
    </row>
    <row r="103" spans="1:28" ht="26.25" customHeight="1" x14ac:dyDescent="0.25">
      <c r="A103" s="8" t="s">
        <v>58</v>
      </c>
      <c r="B103" s="9" t="s">
        <v>105</v>
      </c>
      <c r="C103" s="2">
        <v>200</v>
      </c>
      <c r="D103" s="2">
        <v>0.06</v>
      </c>
      <c r="E103" s="2"/>
      <c r="F103" s="2">
        <v>10.71</v>
      </c>
      <c r="G103" s="58">
        <v>63</v>
      </c>
      <c r="H103" s="2"/>
      <c r="I103" s="2"/>
      <c r="J103" s="2"/>
      <c r="K103" s="2"/>
      <c r="L103" s="86"/>
      <c r="M103" s="49">
        <v>0.01</v>
      </c>
      <c r="N103" s="49">
        <v>5</v>
      </c>
      <c r="O103" s="87"/>
      <c r="P103" s="87">
        <v>0.02</v>
      </c>
      <c r="Q103" s="87">
        <v>56.37</v>
      </c>
      <c r="R103" s="87">
        <v>40</v>
      </c>
      <c r="S103" s="87"/>
      <c r="T103" s="87">
        <v>0.34</v>
      </c>
      <c r="U103" s="4"/>
      <c r="V103" s="4"/>
      <c r="W103" s="4">
        <v>20</v>
      </c>
    </row>
    <row r="104" spans="1:28" ht="26.25" customHeight="1" x14ac:dyDescent="0.25">
      <c r="A104" s="94" t="s">
        <v>58</v>
      </c>
      <c r="B104" s="133" t="s">
        <v>59</v>
      </c>
      <c r="C104" s="99">
        <v>48</v>
      </c>
      <c r="D104" s="99">
        <v>4.08</v>
      </c>
      <c r="E104" s="99">
        <v>1.58</v>
      </c>
      <c r="F104" s="99">
        <v>23.2</v>
      </c>
      <c r="G104" s="99">
        <v>97</v>
      </c>
      <c r="H104" s="2"/>
      <c r="I104" s="2"/>
      <c r="J104" s="2"/>
      <c r="K104" s="2"/>
      <c r="L104" s="86"/>
      <c r="M104" s="49">
        <v>0.01</v>
      </c>
      <c r="N104" s="49"/>
      <c r="O104" s="87"/>
      <c r="P104" s="87">
        <v>0.05</v>
      </c>
      <c r="Q104" s="87">
        <v>10</v>
      </c>
      <c r="R104" s="87">
        <v>32</v>
      </c>
      <c r="S104" s="87"/>
      <c r="T104" s="87">
        <v>0.25</v>
      </c>
      <c r="U104" s="4"/>
      <c r="V104" s="4"/>
      <c r="W104" s="4"/>
    </row>
    <row r="105" spans="1:28" ht="19.5" customHeight="1" x14ac:dyDescent="0.25">
      <c r="A105" s="94" t="s">
        <v>58</v>
      </c>
      <c r="B105" s="133" t="s">
        <v>60</v>
      </c>
      <c r="C105" s="99">
        <v>45</v>
      </c>
      <c r="D105" s="99">
        <v>3.6</v>
      </c>
      <c r="E105" s="99">
        <v>0.45</v>
      </c>
      <c r="F105" s="99">
        <v>21.96</v>
      </c>
      <c r="G105" s="99">
        <v>100</v>
      </c>
      <c r="H105" s="2">
        <v>0.18</v>
      </c>
      <c r="I105" s="2">
        <v>0.08</v>
      </c>
      <c r="J105" s="2"/>
      <c r="K105" s="2">
        <v>35</v>
      </c>
      <c r="L105" s="86">
        <v>3.9</v>
      </c>
      <c r="M105" s="49">
        <v>0.06</v>
      </c>
      <c r="N105" s="49"/>
      <c r="O105" s="87"/>
      <c r="P105" s="87">
        <v>0.05</v>
      </c>
      <c r="Q105" s="87">
        <v>10</v>
      </c>
      <c r="R105" s="87">
        <v>32</v>
      </c>
      <c r="S105" s="87"/>
      <c r="T105" s="87">
        <v>0.6</v>
      </c>
      <c r="U105" s="4"/>
      <c r="V105" s="4"/>
      <c r="W105" s="4"/>
    </row>
    <row r="106" spans="1:28" ht="19.5" customHeight="1" x14ac:dyDescent="0.25">
      <c r="A106" s="177" t="s">
        <v>99</v>
      </c>
      <c r="B106" s="178"/>
      <c r="C106" s="2">
        <f>SUM(C99:C105)</f>
        <v>883</v>
      </c>
      <c r="D106" s="2">
        <f t="shared" ref="D106:G106" si="16">SUM(D99:D105)</f>
        <v>28.42</v>
      </c>
      <c r="E106" s="2">
        <f t="shared" si="16"/>
        <v>28.729999999999993</v>
      </c>
      <c r="F106" s="2">
        <f t="shared" si="16"/>
        <v>118.87</v>
      </c>
      <c r="G106" s="2">
        <f t="shared" si="16"/>
        <v>865</v>
      </c>
      <c r="H106" s="2"/>
      <c r="I106" s="2"/>
      <c r="J106" s="2"/>
      <c r="K106" s="2"/>
      <c r="L106" s="86"/>
      <c r="M106" s="49"/>
      <c r="N106" s="49"/>
      <c r="O106" s="87"/>
      <c r="P106" s="87"/>
      <c r="Q106" s="87"/>
      <c r="R106" s="87"/>
      <c r="S106" s="87"/>
      <c r="T106" s="87"/>
      <c r="U106" s="4"/>
      <c r="V106" s="4"/>
      <c r="W106" s="4"/>
    </row>
    <row r="107" spans="1:28" s="22" customFormat="1" ht="22.5" customHeight="1" x14ac:dyDescent="0.2">
      <c r="A107" s="171" t="s">
        <v>17</v>
      </c>
      <c r="B107" s="172"/>
      <c r="C107" s="172"/>
      <c r="D107" s="21">
        <f>D106+D97</f>
        <v>50.760000000000005</v>
      </c>
      <c r="E107" s="21">
        <f t="shared" ref="E107:G107" si="17">E106+E97</f>
        <v>59.519999999999989</v>
      </c>
      <c r="F107" s="21">
        <f t="shared" si="17"/>
        <v>180.87</v>
      </c>
      <c r="G107" s="21">
        <f t="shared" si="17"/>
        <v>1479</v>
      </c>
      <c r="H107" s="21">
        <f t="shared" ref="H107:W107" si="18">H105+H103+H102+H101+H100+H96+H93+H92+H99+H94+H104</f>
        <v>3.3699999999999997</v>
      </c>
      <c r="I107" s="21">
        <f t="shared" si="18"/>
        <v>1.03</v>
      </c>
      <c r="J107" s="21">
        <f t="shared" si="18"/>
        <v>1</v>
      </c>
      <c r="K107" s="21">
        <f t="shared" si="18"/>
        <v>353.92</v>
      </c>
      <c r="L107" s="21">
        <f t="shared" si="18"/>
        <v>11.29</v>
      </c>
      <c r="M107" s="21">
        <f t="shared" si="18"/>
        <v>0.34</v>
      </c>
      <c r="N107" s="21">
        <f t="shared" si="18"/>
        <v>16.18</v>
      </c>
      <c r="O107" s="21">
        <f t="shared" si="18"/>
        <v>5.0019999999999995E-2</v>
      </c>
      <c r="P107" s="21">
        <f t="shared" si="18"/>
        <v>0.68500000000000005</v>
      </c>
      <c r="Q107" s="21">
        <f t="shared" si="18"/>
        <v>535.82000000000005</v>
      </c>
      <c r="R107" s="21">
        <f t="shared" si="18"/>
        <v>866.87</v>
      </c>
      <c r="S107" s="21">
        <f t="shared" si="18"/>
        <v>116.28999999999999</v>
      </c>
      <c r="T107" s="21">
        <f t="shared" si="18"/>
        <v>6.3940000000000001</v>
      </c>
      <c r="U107" s="21">
        <f t="shared" si="18"/>
        <v>0.05</v>
      </c>
      <c r="V107" s="21">
        <f t="shared" si="18"/>
        <v>2.5</v>
      </c>
      <c r="W107" s="21">
        <f t="shared" si="18"/>
        <v>20</v>
      </c>
    </row>
    <row r="108" spans="1:28" s="5" customFormat="1" ht="13.5" customHeight="1" x14ac:dyDescent="0.25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2"/>
      <c r="W108" s="4"/>
    </row>
    <row r="109" spans="1:28" s="15" customFormat="1" ht="15" customHeight="1" x14ac:dyDescent="0.2">
      <c r="A109" s="163" t="s">
        <v>20</v>
      </c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5"/>
      <c r="W109" s="152" t="s">
        <v>66</v>
      </c>
      <c r="X109" s="33"/>
      <c r="Y109" s="33"/>
      <c r="Z109" s="33"/>
      <c r="AA109" s="33"/>
      <c r="AB109" s="34"/>
    </row>
    <row r="110" spans="1:28" s="7" customFormat="1" ht="36" customHeight="1" x14ac:dyDescent="0.2">
      <c r="A110" s="173" t="s">
        <v>1</v>
      </c>
      <c r="B110" s="173" t="s">
        <v>2</v>
      </c>
      <c r="C110" s="190" t="s">
        <v>3</v>
      </c>
      <c r="D110" s="166" t="s">
        <v>5</v>
      </c>
      <c r="E110" s="166"/>
      <c r="F110" s="166"/>
      <c r="G110" s="168" t="s">
        <v>27</v>
      </c>
      <c r="H110" s="167" t="s">
        <v>8</v>
      </c>
      <c r="I110" s="167"/>
      <c r="J110" s="167"/>
      <c r="K110" s="167" t="s">
        <v>12</v>
      </c>
      <c r="L110" s="150"/>
      <c r="M110" s="155" t="s">
        <v>41</v>
      </c>
      <c r="N110" s="156"/>
      <c r="O110" s="156"/>
      <c r="P110" s="157"/>
      <c r="Q110" s="155" t="s">
        <v>42</v>
      </c>
      <c r="R110" s="156"/>
      <c r="S110" s="156"/>
      <c r="T110" s="156"/>
      <c r="U110" s="156"/>
      <c r="V110" s="157"/>
      <c r="W110" s="153"/>
      <c r="X110" s="33"/>
      <c r="Y110" s="33"/>
      <c r="Z110" s="33"/>
      <c r="AA110" s="33"/>
    </row>
    <row r="111" spans="1:28" s="7" customFormat="1" ht="16.5" customHeight="1" x14ac:dyDescent="0.25">
      <c r="A111" s="174"/>
      <c r="B111" s="174"/>
      <c r="C111" s="163"/>
      <c r="D111" s="25" t="s">
        <v>4</v>
      </c>
      <c r="E111" s="26" t="s">
        <v>6</v>
      </c>
      <c r="F111" s="77" t="s">
        <v>7</v>
      </c>
      <c r="G111" s="168"/>
      <c r="H111" s="80" t="s">
        <v>9</v>
      </c>
      <c r="I111" s="80" t="s">
        <v>10</v>
      </c>
      <c r="J111" s="80" t="s">
        <v>11</v>
      </c>
      <c r="K111" s="80" t="s">
        <v>13</v>
      </c>
      <c r="L111" s="79" t="s">
        <v>14</v>
      </c>
      <c r="M111" s="48" t="s">
        <v>9</v>
      </c>
      <c r="N111" s="48" t="s">
        <v>11</v>
      </c>
      <c r="O111" s="48" t="s">
        <v>43</v>
      </c>
      <c r="P111" s="48" t="s">
        <v>44</v>
      </c>
      <c r="Q111" s="48" t="s">
        <v>13</v>
      </c>
      <c r="R111" s="48" t="s">
        <v>45</v>
      </c>
      <c r="S111" s="48" t="s">
        <v>46</v>
      </c>
      <c r="T111" s="48" t="s">
        <v>14</v>
      </c>
      <c r="U111" s="4" t="s">
        <v>63</v>
      </c>
      <c r="V111" s="4" t="s">
        <v>64</v>
      </c>
      <c r="W111" s="154"/>
    </row>
    <row r="112" spans="1:28" ht="15" customHeight="1" x14ac:dyDescent="0.25">
      <c r="A112" s="158" t="s">
        <v>15</v>
      </c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60"/>
      <c r="W112" s="4"/>
    </row>
    <row r="113" spans="1:31" ht="32.25" customHeight="1" x14ac:dyDescent="0.25">
      <c r="A113" s="8">
        <v>214</v>
      </c>
      <c r="B113" s="9" t="s">
        <v>36</v>
      </c>
      <c r="C113" s="2">
        <v>150</v>
      </c>
      <c r="D113" s="2">
        <v>5.7</v>
      </c>
      <c r="E113" s="2">
        <v>8.02</v>
      </c>
      <c r="F113" s="58">
        <v>25.4</v>
      </c>
      <c r="G113" s="58">
        <v>254</v>
      </c>
      <c r="H113" s="67">
        <v>7.0000000000000007E-2</v>
      </c>
      <c r="I113" s="67">
        <v>0.05</v>
      </c>
      <c r="J113" s="67"/>
      <c r="K113" s="67">
        <v>13.9</v>
      </c>
      <c r="L113" s="68">
        <v>0.76</v>
      </c>
      <c r="M113" s="49">
        <v>0.05</v>
      </c>
      <c r="N113" s="49">
        <v>1.62</v>
      </c>
      <c r="O113" s="49">
        <v>0.13</v>
      </c>
      <c r="P113" s="49">
        <v>2.38</v>
      </c>
      <c r="Q113" s="49">
        <v>80</v>
      </c>
      <c r="R113" s="49">
        <v>1.46</v>
      </c>
      <c r="S113" s="49"/>
      <c r="T113" s="49">
        <v>0.21</v>
      </c>
      <c r="U113" s="4">
        <v>2.5000000000000001E-2</v>
      </c>
      <c r="V113" s="4">
        <v>2.5</v>
      </c>
      <c r="W113" s="4"/>
    </row>
    <row r="114" spans="1:31" ht="34.5" customHeight="1" x14ac:dyDescent="0.25">
      <c r="A114" s="8">
        <v>64</v>
      </c>
      <c r="B114" s="9" t="s">
        <v>106</v>
      </c>
      <c r="C114" s="43">
        <v>60</v>
      </c>
      <c r="D114" s="2">
        <v>3.9</v>
      </c>
      <c r="E114" s="2">
        <v>8.6999999999999993</v>
      </c>
      <c r="F114" s="58">
        <v>24.7</v>
      </c>
      <c r="G114" s="58">
        <v>192</v>
      </c>
      <c r="H114" s="67">
        <v>0.06</v>
      </c>
      <c r="I114" s="67">
        <v>0.03</v>
      </c>
      <c r="J114" s="67"/>
      <c r="K114" s="67">
        <v>11.2</v>
      </c>
      <c r="L114" s="68">
        <v>0.56999999999999995</v>
      </c>
      <c r="M114" s="49">
        <v>0.02</v>
      </c>
      <c r="N114" s="49"/>
      <c r="O114" s="49"/>
      <c r="P114" s="49">
        <v>0.03</v>
      </c>
      <c r="Q114" s="49">
        <v>15</v>
      </c>
      <c r="R114" s="49"/>
      <c r="S114" s="49"/>
      <c r="T114" s="49">
        <v>0.72</v>
      </c>
      <c r="U114" s="4"/>
      <c r="V114" s="4"/>
      <c r="W114" s="4"/>
    </row>
    <row r="115" spans="1:31" ht="21.75" customHeight="1" x14ac:dyDescent="0.25">
      <c r="A115" s="51" t="s">
        <v>58</v>
      </c>
      <c r="B115" s="44" t="s">
        <v>69</v>
      </c>
      <c r="C115" s="58">
        <v>90</v>
      </c>
      <c r="D115" s="58">
        <v>5</v>
      </c>
      <c r="E115" s="58">
        <v>3.2</v>
      </c>
      <c r="F115" s="58">
        <v>3.5</v>
      </c>
      <c r="G115" s="58">
        <v>68</v>
      </c>
      <c r="H115" s="58"/>
      <c r="I115" s="58"/>
      <c r="J115" s="58"/>
      <c r="K115" s="58"/>
      <c r="L115" s="89"/>
      <c r="M115" s="49">
        <v>0.04</v>
      </c>
      <c r="N115" s="49">
        <v>0.6</v>
      </c>
      <c r="O115" s="49">
        <v>0.02</v>
      </c>
      <c r="P115" s="49">
        <v>1.4999999999999999E-2</v>
      </c>
      <c r="Q115" s="49">
        <v>122</v>
      </c>
      <c r="R115" s="49">
        <v>96</v>
      </c>
      <c r="S115" s="49">
        <v>15</v>
      </c>
      <c r="T115" s="49">
        <v>0.1</v>
      </c>
      <c r="U115" s="98"/>
      <c r="V115" s="98"/>
      <c r="W115" s="98"/>
    </row>
    <row r="116" spans="1:31" ht="19.5" customHeight="1" x14ac:dyDescent="0.25">
      <c r="A116" s="8">
        <v>458</v>
      </c>
      <c r="B116" s="9" t="s">
        <v>65</v>
      </c>
      <c r="C116" s="2">
        <v>200</v>
      </c>
      <c r="D116" s="2"/>
      <c r="E116" s="2"/>
      <c r="F116" s="58">
        <v>15.04</v>
      </c>
      <c r="G116" s="58">
        <v>60</v>
      </c>
      <c r="H116" s="140"/>
      <c r="I116" s="67"/>
      <c r="J116" s="67"/>
      <c r="K116" s="67"/>
      <c r="L116" s="68"/>
      <c r="M116" s="49">
        <v>0.01</v>
      </c>
      <c r="N116" s="49">
        <v>1.1000000000000001</v>
      </c>
      <c r="O116" s="49"/>
      <c r="P116" s="49">
        <v>0.02</v>
      </c>
      <c r="Q116" s="49">
        <v>20</v>
      </c>
      <c r="R116" s="49"/>
      <c r="S116" s="49"/>
      <c r="T116" s="49">
        <v>0.34</v>
      </c>
      <c r="U116" s="4"/>
      <c r="V116" s="4"/>
      <c r="W116" s="4"/>
    </row>
    <row r="117" spans="1:31" ht="19.5" customHeight="1" x14ac:dyDescent="0.25">
      <c r="A117" s="177" t="s">
        <v>101</v>
      </c>
      <c r="B117" s="178"/>
      <c r="C117" s="2">
        <f>SUM(C113:C116)</f>
        <v>500</v>
      </c>
      <c r="D117" s="2">
        <f t="shared" ref="D117:G117" si="19">SUM(D113:D116)</f>
        <v>14.6</v>
      </c>
      <c r="E117" s="2">
        <f t="shared" si="19"/>
        <v>19.919999999999998</v>
      </c>
      <c r="F117" s="2">
        <f t="shared" si="19"/>
        <v>68.639999999999986</v>
      </c>
      <c r="G117" s="2">
        <f t="shared" si="19"/>
        <v>574</v>
      </c>
      <c r="H117" s="135"/>
      <c r="I117" s="135"/>
      <c r="J117" s="135"/>
      <c r="K117" s="135"/>
      <c r="L117" s="135"/>
      <c r="M117" s="136"/>
      <c r="N117" s="136"/>
      <c r="O117" s="136"/>
      <c r="P117" s="136"/>
      <c r="Q117" s="136"/>
      <c r="R117" s="136"/>
      <c r="S117" s="136"/>
      <c r="T117" s="136"/>
      <c r="U117" s="137"/>
      <c r="V117" s="38"/>
      <c r="W117" s="4"/>
    </row>
    <row r="118" spans="1:31" ht="15" customHeight="1" x14ac:dyDescent="0.25">
      <c r="A118" s="158" t="s">
        <v>16</v>
      </c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60"/>
      <c r="W118" s="4"/>
    </row>
    <row r="119" spans="1:31" ht="36.75" customHeight="1" x14ac:dyDescent="0.25">
      <c r="A119" s="8">
        <v>123</v>
      </c>
      <c r="B119" s="9" t="s">
        <v>108</v>
      </c>
      <c r="C119" s="2">
        <v>250</v>
      </c>
      <c r="D119" s="2">
        <v>9.6</v>
      </c>
      <c r="E119" s="2">
        <v>6.5</v>
      </c>
      <c r="F119" s="2">
        <v>30.2</v>
      </c>
      <c r="G119" s="58">
        <v>174</v>
      </c>
      <c r="H119" s="2"/>
      <c r="I119" s="2"/>
      <c r="J119" s="2"/>
      <c r="K119" s="2"/>
      <c r="L119" s="86"/>
      <c r="M119" s="49">
        <v>1.0999999999999999E-2</v>
      </c>
      <c r="N119" s="49"/>
      <c r="O119" s="87"/>
      <c r="P119" s="87">
        <v>0.02</v>
      </c>
      <c r="Q119" s="87">
        <v>114.9</v>
      </c>
      <c r="R119" s="87">
        <v>101</v>
      </c>
      <c r="S119" s="87"/>
      <c r="T119" s="87">
        <v>0.95</v>
      </c>
      <c r="U119" s="4">
        <v>1.0999999999999999E-2</v>
      </c>
      <c r="V119" s="4">
        <v>2.5</v>
      </c>
      <c r="W119" s="4"/>
    </row>
    <row r="120" spans="1:31" ht="33.75" customHeight="1" x14ac:dyDescent="0.25">
      <c r="A120" s="8" t="s">
        <v>58</v>
      </c>
      <c r="B120" s="9" t="s">
        <v>89</v>
      </c>
      <c r="C120" s="8">
        <v>100</v>
      </c>
      <c r="D120" s="51">
        <v>0.8</v>
      </c>
      <c r="E120" s="51">
        <v>0.1</v>
      </c>
      <c r="F120" s="51">
        <v>2.8</v>
      </c>
      <c r="G120" s="51">
        <v>15</v>
      </c>
      <c r="H120" s="8"/>
      <c r="I120" s="8"/>
      <c r="J120" s="8"/>
      <c r="K120" s="8"/>
      <c r="L120" s="95"/>
      <c r="M120" s="49">
        <v>0.05</v>
      </c>
      <c r="N120" s="49">
        <v>5.7</v>
      </c>
      <c r="O120" s="87"/>
      <c r="P120" s="87">
        <v>0.01</v>
      </c>
      <c r="Q120" s="87">
        <v>84.4</v>
      </c>
      <c r="R120" s="87">
        <v>68</v>
      </c>
      <c r="S120" s="87">
        <v>16.8</v>
      </c>
      <c r="T120" s="87">
        <v>0.05</v>
      </c>
      <c r="U120" s="4">
        <v>1E-3</v>
      </c>
      <c r="V120" s="4"/>
      <c r="W120" s="4"/>
    </row>
    <row r="121" spans="1:31" ht="29.25" customHeight="1" x14ac:dyDescent="0.25">
      <c r="A121" s="8">
        <v>385</v>
      </c>
      <c r="B121" s="9" t="s">
        <v>109</v>
      </c>
      <c r="C121" s="8">
        <v>180</v>
      </c>
      <c r="D121" s="8">
        <v>5.0199999999999996</v>
      </c>
      <c r="E121" s="8">
        <v>7.24</v>
      </c>
      <c r="F121" s="8">
        <v>51.8</v>
      </c>
      <c r="G121" s="51">
        <v>150</v>
      </c>
      <c r="H121" s="2">
        <v>0.22</v>
      </c>
      <c r="I121" s="2">
        <v>0.32</v>
      </c>
      <c r="J121" s="2">
        <v>10.6</v>
      </c>
      <c r="K121" s="2">
        <v>36.200000000000003</v>
      </c>
      <c r="L121" s="86">
        <v>5.6</v>
      </c>
      <c r="M121" s="49">
        <v>0.01</v>
      </c>
      <c r="N121" s="51">
        <v>0.9</v>
      </c>
      <c r="O121" s="94">
        <v>0.02</v>
      </c>
      <c r="P121" s="99">
        <v>0.2</v>
      </c>
      <c r="Q121" s="99">
        <v>180.8</v>
      </c>
      <c r="R121" s="99">
        <v>82.4</v>
      </c>
      <c r="S121" s="99">
        <v>39.04</v>
      </c>
      <c r="T121" s="99">
        <v>0.72</v>
      </c>
      <c r="U121" s="4">
        <v>1.2999999999999999E-2</v>
      </c>
      <c r="V121" s="4"/>
      <c r="W121" s="4"/>
    </row>
    <row r="122" spans="1:31" ht="29.25" customHeight="1" x14ac:dyDescent="0.25">
      <c r="A122" s="2">
        <v>367</v>
      </c>
      <c r="B122" s="9" t="s">
        <v>110</v>
      </c>
      <c r="C122" s="2">
        <v>100</v>
      </c>
      <c r="D122" s="2">
        <v>5.42</v>
      </c>
      <c r="E122" s="2">
        <v>5.5</v>
      </c>
      <c r="F122" s="2">
        <v>3.1</v>
      </c>
      <c r="G122" s="58">
        <v>216</v>
      </c>
      <c r="H122" s="2"/>
      <c r="I122" s="2"/>
      <c r="J122" s="2"/>
      <c r="K122" s="2"/>
      <c r="L122" s="86"/>
      <c r="M122" s="49"/>
      <c r="N122" s="51"/>
      <c r="O122" s="94"/>
      <c r="P122" s="99"/>
      <c r="Q122" s="99"/>
      <c r="R122" s="99"/>
      <c r="S122" s="99"/>
      <c r="T122" s="99"/>
      <c r="U122" s="4"/>
      <c r="V122" s="4"/>
      <c r="W122" s="4"/>
    </row>
    <row r="123" spans="1:31" ht="23.25" customHeight="1" x14ac:dyDescent="0.25">
      <c r="A123" s="8">
        <v>457</v>
      </c>
      <c r="B123" s="9" t="s">
        <v>32</v>
      </c>
      <c r="C123" s="2">
        <v>200</v>
      </c>
      <c r="D123" s="2">
        <v>0.68</v>
      </c>
      <c r="E123" s="2"/>
      <c r="F123" s="2">
        <v>23.05</v>
      </c>
      <c r="G123" s="58">
        <v>95</v>
      </c>
      <c r="H123" s="2"/>
      <c r="I123" s="2">
        <v>0.01</v>
      </c>
      <c r="J123" s="2">
        <v>60</v>
      </c>
      <c r="K123" s="2">
        <v>5.44</v>
      </c>
      <c r="L123" s="86">
        <v>4.79</v>
      </c>
      <c r="M123" s="49">
        <v>0.01</v>
      </c>
      <c r="N123" s="49">
        <v>0.4</v>
      </c>
      <c r="O123" s="87"/>
      <c r="P123" s="87">
        <v>0.02</v>
      </c>
      <c r="Q123" s="87">
        <v>20</v>
      </c>
      <c r="R123" s="87">
        <v>8</v>
      </c>
      <c r="S123" s="87"/>
      <c r="T123" s="87">
        <v>0.34</v>
      </c>
      <c r="U123" s="4"/>
      <c r="V123" s="4"/>
      <c r="W123" s="4"/>
    </row>
    <row r="124" spans="1:31" ht="23.25" customHeight="1" x14ac:dyDescent="0.25">
      <c r="A124" s="8" t="s">
        <v>58</v>
      </c>
      <c r="B124" s="11" t="s">
        <v>40</v>
      </c>
      <c r="C124" s="2">
        <v>100</v>
      </c>
      <c r="D124" s="58">
        <v>0.4</v>
      </c>
      <c r="E124" s="58">
        <v>0.4</v>
      </c>
      <c r="F124" s="58">
        <v>10.4</v>
      </c>
      <c r="G124" s="58">
        <v>45</v>
      </c>
      <c r="H124" s="67"/>
      <c r="I124" s="67"/>
      <c r="J124" s="67"/>
      <c r="K124" s="67"/>
      <c r="L124" s="68"/>
      <c r="M124" s="49">
        <v>0.03</v>
      </c>
      <c r="N124" s="49">
        <v>10</v>
      </c>
      <c r="O124" s="87">
        <v>5.0000000000000001E-3</v>
      </c>
      <c r="P124" s="87">
        <v>0.4</v>
      </c>
      <c r="Q124" s="87">
        <v>16</v>
      </c>
      <c r="R124" s="87">
        <v>11</v>
      </c>
      <c r="S124" s="87">
        <v>9</v>
      </c>
      <c r="T124" s="87">
        <v>3.78</v>
      </c>
      <c r="U124" s="4"/>
      <c r="V124" s="4"/>
      <c r="W124" s="4"/>
    </row>
    <row r="125" spans="1:31" ht="23.25" customHeight="1" x14ac:dyDescent="0.25">
      <c r="A125" s="94" t="s">
        <v>58</v>
      </c>
      <c r="B125" s="133" t="s">
        <v>59</v>
      </c>
      <c r="C125" s="99">
        <v>48</v>
      </c>
      <c r="D125" s="99">
        <v>4.08</v>
      </c>
      <c r="E125" s="99">
        <v>1.58</v>
      </c>
      <c r="F125" s="99">
        <v>23.2</v>
      </c>
      <c r="G125" s="99">
        <v>97</v>
      </c>
      <c r="H125" s="2"/>
      <c r="I125" s="2"/>
      <c r="J125" s="2"/>
      <c r="K125" s="2"/>
      <c r="L125" s="86"/>
      <c r="M125" s="49">
        <v>0.01</v>
      </c>
      <c r="N125" s="49"/>
      <c r="O125" s="87"/>
      <c r="P125" s="87">
        <v>0.05</v>
      </c>
      <c r="Q125" s="87">
        <v>10</v>
      </c>
      <c r="R125" s="87">
        <v>32</v>
      </c>
      <c r="S125" s="87"/>
      <c r="T125" s="87">
        <v>0.25</v>
      </c>
      <c r="U125" s="4"/>
      <c r="V125" s="4"/>
      <c r="W125" s="4"/>
    </row>
    <row r="126" spans="1:31" ht="21" customHeight="1" x14ac:dyDescent="0.25">
      <c r="A126" s="94" t="s">
        <v>58</v>
      </c>
      <c r="B126" s="133" t="s">
        <v>60</v>
      </c>
      <c r="C126" s="99">
        <v>45</v>
      </c>
      <c r="D126" s="99">
        <v>3.6</v>
      </c>
      <c r="E126" s="99">
        <v>0.45</v>
      </c>
      <c r="F126" s="99">
        <v>21.96</v>
      </c>
      <c r="G126" s="99">
        <v>100</v>
      </c>
      <c r="H126" s="2">
        <v>0.18</v>
      </c>
      <c r="I126" s="2">
        <v>0.08</v>
      </c>
      <c r="J126" s="2"/>
      <c r="K126" s="2">
        <v>35</v>
      </c>
      <c r="L126" s="86">
        <v>3.9</v>
      </c>
      <c r="M126" s="49">
        <v>0.06</v>
      </c>
      <c r="N126" s="49"/>
      <c r="O126" s="87"/>
      <c r="P126" s="87">
        <v>0.05</v>
      </c>
      <c r="Q126" s="87">
        <v>10</v>
      </c>
      <c r="R126" s="87">
        <v>32</v>
      </c>
      <c r="S126" s="87"/>
      <c r="T126" s="87">
        <v>0.6</v>
      </c>
      <c r="U126" s="4"/>
      <c r="V126" s="4"/>
      <c r="W126" s="4"/>
    </row>
    <row r="127" spans="1:31" ht="19.5" customHeight="1" x14ac:dyDescent="0.25">
      <c r="A127" s="177" t="s">
        <v>99</v>
      </c>
      <c r="B127" s="178"/>
      <c r="C127" s="2">
        <f>SUM(C119:C126)</f>
        <v>1023</v>
      </c>
      <c r="D127" s="2">
        <f t="shared" ref="D127:G127" si="20">SUM(D119:D126)</f>
        <v>29.6</v>
      </c>
      <c r="E127" s="2">
        <f t="shared" si="20"/>
        <v>21.77</v>
      </c>
      <c r="F127" s="2">
        <f t="shared" si="20"/>
        <v>166.51</v>
      </c>
      <c r="G127" s="2">
        <f t="shared" si="20"/>
        <v>892</v>
      </c>
      <c r="H127" s="2"/>
      <c r="I127" s="2"/>
      <c r="J127" s="2"/>
      <c r="K127" s="2"/>
      <c r="L127" s="86"/>
      <c r="M127" s="49"/>
      <c r="N127" s="49"/>
      <c r="O127" s="87"/>
      <c r="P127" s="87"/>
      <c r="Q127" s="87"/>
      <c r="R127" s="87"/>
      <c r="S127" s="87"/>
      <c r="T127" s="87"/>
      <c r="U127" s="4"/>
      <c r="V127" s="4"/>
      <c r="W127" s="4"/>
    </row>
    <row r="128" spans="1:31" s="20" customFormat="1" ht="18.75" customHeight="1" x14ac:dyDescent="0.2">
      <c r="A128" s="171" t="s">
        <v>17</v>
      </c>
      <c r="B128" s="172"/>
      <c r="C128" s="172"/>
      <c r="D128" s="17">
        <f>D127+D117</f>
        <v>44.2</v>
      </c>
      <c r="E128" s="17">
        <f t="shared" ref="E128:G128" si="21">E127+E117</f>
        <v>41.69</v>
      </c>
      <c r="F128" s="17">
        <f t="shared" si="21"/>
        <v>235.14999999999998</v>
      </c>
      <c r="G128" s="17">
        <f t="shared" si="21"/>
        <v>1466</v>
      </c>
      <c r="H128" s="17">
        <f t="shared" ref="H128:W128" si="22">H126+H123+H121+H119+H116+H114+H113+H124+H120+H115+H125</f>
        <v>0.53</v>
      </c>
      <c r="I128" s="17">
        <f t="shared" si="22"/>
        <v>0.49000000000000005</v>
      </c>
      <c r="J128" s="17">
        <f t="shared" si="22"/>
        <v>70.599999999999994</v>
      </c>
      <c r="K128" s="17">
        <f t="shared" si="22"/>
        <v>101.74000000000001</v>
      </c>
      <c r="L128" s="17">
        <f t="shared" si="22"/>
        <v>15.62</v>
      </c>
      <c r="M128" s="17">
        <f t="shared" si="22"/>
        <v>0.30099999999999999</v>
      </c>
      <c r="N128" s="17">
        <f t="shared" si="22"/>
        <v>20.32</v>
      </c>
      <c r="O128" s="17">
        <f t="shared" si="22"/>
        <v>0.17499999999999999</v>
      </c>
      <c r="P128" s="17">
        <f t="shared" si="22"/>
        <v>3.1949999999999994</v>
      </c>
      <c r="Q128" s="17">
        <f t="shared" si="22"/>
        <v>673.1</v>
      </c>
      <c r="R128" s="17">
        <f t="shared" si="22"/>
        <v>431.86</v>
      </c>
      <c r="S128" s="17">
        <f t="shared" si="22"/>
        <v>79.84</v>
      </c>
      <c r="T128" s="17">
        <f t="shared" si="22"/>
        <v>8.0599999999999987</v>
      </c>
      <c r="U128" s="17">
        <f t="shared" si="22"/>
        <v>0.05</v>
      </c>
      <c r="V128" s="17">
        <f t="shared" si="22"/>
        <v>5</v>
      </c>
      <c r="W128" s="17">
        <f t="shared" si="22"/>
        <v>0</v>
      </c>
      <c r="X128" s="32"/>
      <c r="Y128" s="32"/>
      <c r="Z128" s="32"/>
      <c r="AA128" s="32"/>
      <c r="AB128" s="32"/>
      <c r="AC128" s="32"/>
      <c r="AD128" s="32"/>
      <c r="AE128" s="35"/>
    </row>
    <row r="129" spans="1:31" s="5" customFormat="1" ht="13.5" customHeight="1" x14ac:dyDescent="0.25">
      <c r="A129" s="169"/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70"/>
      <c r="W129" s="4"/>
    </row>
    <row r="130" spans="1:31" s="12" customFormat="1" ht="14.25" customHeight="1" x14ac:dyDescent="0.25">
      <c r="A130" s="158" t="s">
        <v>21</v>
      </c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60"/>
      <c r="W130" s="152" t="s">
        <v>66</v>
      </c>
      <c r="X130" s="5"/>
      <c r="Y130" s="5"/>
      <c r="Z130" s="5"/>
      <c r="AA130" s="5"/>
      <c r="AB130" s="5"/>
      <c r="AC130" s="5"/>
      <c r="AD130" s="5"/>
      <c r="AE130" s="36"/>
    </row>
    <row r="131" spans="1:31" ht="35.25" customHeight="1" x14ac:dyDescent="0.25">
      <c r="A131" s="173" t="s">
        <v>1</v>
      </c>
      <c r="B131" s="173" t="s">
        <v>2</v>
      </c>
      <c r="C131" s="190" t="s">
        <v>3</v>
      </c>
      <c r="D131" s="166" t="s">
        <v>5</v>
      </c>
      <c r="E131" s="166"/>
      <c r="F131" s="166"/>
      <c r="G131" s="168" t="s">
        <v>27</v>
      </c>
      <c r="H131" s="167" t="s">
        <v>8</v>
      </c>
      <c r="I131" s="167"/>
      <c r="J131" s="167"/>
      <c r="K131" s="167" t="s">
        <v>12</v>
      </c>
      <c r="L131" s="150"/>
      <c r="M131" s="155" t="s">
        <v>41</v>
      </c>
      <c r="N131" s="156"/>
      <c r="O131" s="156"/>
      <c r="P131" s="157"/>
      <c r="Q131" s="155" t="s">
        <v>42</v>
      </c>
      <c r="R131" s="156"/>
      <c r="S131" s="156"/>
      <c r="T131" s="156"/>
      <c r="U131" s="156"/>
      <c r="V131" s="157"/>
      <c r="W131" s="153"/>
      <c r="X131" s="5"/>
      <c r="Y131" s="5"/>
      <c r="Z131" s="5"/>
      <c r="AA131" s="5"/>
      <c r="AB131" s="5"/>
      <c r="AC131" s="5"/>
      <c r="AD131" s="5"/>
    </row>
    <row r="132" spans="1:31" ht="15.75" customHeight="1" x14ac:dyDescent="0.25">
      <c r="A132" s="174"/>
      <c r="B132" s="174"/>
      <c r="C132" s="163"/>
      <c r="D132" s="25" t="s">
        <v>4</v>
      </c>
      <c r="E132" s="26" t="s">
        <v>6</v>
      </c>
      <c r="F132" s="77" t="s">
        <v>7</v>
      </c>
      <c r="G132" s="168"/>
      <c r="H132" s="80" t="s">
        <v>9</v>
      </c>
      <c r="I132" s="80" t="s">
        <v>10</v>
      </c>
      <c r="J132" s="80" t="s">
        <v>11</v>
      </c>
      <c r="K132" s="80" t="s">
        <v>13</v>
      </c>
      <c r="L132" s="79" t="s">
        <v>14</v>
      </c>
      <c r="M132" s="48" t="s">
        <v>9</v>
      </c>
      <c r="N132" s="48" t="s">
        <v>11</v>
      </c>
      <c r="O132" s="48" t="s">
        <v>43</v>
      </c>
      <c r="P132" s="48" t="s">
        <v>44</v>
      </c>
      <c r="Q132" s="48" t="s">
        <v>13</v>
      </c>
      <c r="R132" s="48" t="s">
        <v>45</v>
      </c>
      <c r="S132" s="48" t="s">
        <v>46</v>
      </c>
      <c r="T132" s="48" t="s">
        <v>14</v>
      </c>
      <c r="U132" s="4" t="s">
        <v>63</v>
      </c>
      <c r="V132" s="4" t="s">
        <v>64</v>
      </c>
      <c r="W132" s="154"/>
    </row>
    <row r="133" spans="1:31" ht="15" customHeight="1" x14ac:dyDescent="0.25">
      <c r="A133" s="158" t="s">
        <v>15</v>
      </c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60"/>
      <c r="W133" s="4"/>
    </row>
    <row r="134" spans="1:31" ht="29.25" customHeight="1" x14ac:dyDescent="0.25">
      <c r="A134" s="8">
        <v>279</v>
      </c>
      <c r="B134" s="9" t="s">
        <v>91</v>
      </c>
      <c r="C134" s="2">
        <v>150</v>
      </c>
      <c r="D134" s="2">
        <v>10.18</v>
      </c>
      <c r="E134" s="2">
        <v>9.8000000000000007</v>
      </c>
      <c r="F134" s="58">
        <v>14.6</v>
      </c>
      <c r="G134" s="58">
        <v>254</v>
      </c>
      <c r="H134" s="67"/>
      <c r="I134" s="67"/>
      <c r="J134" s="67"/>
      <c r="K134" s="67"/>
      <c r="L134" s="68"/>
      <c r="M134" s="49">
        <v>0.03</v>
      </c>
      <c r="N134" s="49">
        <v>1.62</v>
      </c>
      <c r="O134" s="49">
        <v>0.3</v>
      </c>
      <c r="P134" s="49">
        <v>0.11</v>
      </c>
      <c r="Q134" s="49">
        <v>44</v>
      </c>
      <c r="R134" s="49">
        <v>67.69</v>
      </c>
      <c r="S134" s="49">
        <v>82.435000000000002</v>
      </c>
      <c r="T134" s="49">
        <v>0.28000000000000003</v>
      </c>
      <c r="U134" s="4">
        <v>2.5000000000000001E-2</v>
      </c>
      <c r="V134" s="4">
        <v>2.5</v>
      </c>
      <c r="W134" s="4"/>
    </row>
    <row r="135" spans="1:31" ht="31.5" customHeight="1" x14ac:dyDescent="0.25">
      <c r="A135" s="8">
        <v>69</v>
      </c>
      <c r="B135" s="9" t="s">
        <v>107</v>
      </c>
      <c r="C135" s="43">
        <v>60</v>
      </c>
      <c r="D135" s="2">
        <v>3.75</v>
      </c>
      <c r="E135" s="2">
        <v>1.45</v>
      </c>
      <c r="F135" s="58">
        <v>25.7</v>
      </c>
      <c r="G135" s="58">
        <v>131</v>
      </c>
      <c r="H135" s="67">
        <v>0.06</v>
      </c>
      <c r="I135" s="67">
        <v>0.03</v>
      </c>
      <c r="J135" s="67"/>
      <c r="K135" s="67">
        <v>11.2</v>
      </c>
      <c r="L135" s="68">
        <v>0.56999999999999995</v>
      </c>
      <c r="M135" s="49">
        <v>3.6999999999999998E-2</v>
      </c>
      <c r="N135" s="49">
        <v>9</v>
      </c>
      <c r="O135" s="49"/>
      <c r="P135" s="49">
        <v>7.0000000000000007E-2</v>
      </c>
      <c r="Q135" s="49">
        <v>15</v>
      </c>
      <c r="R135" s="49"/>
      <c r="S135" s="49">
        <v>25.6</v>
      </c>
      <c r="T135" s="49">
        <v>1</v>
      </c>
      <c r="U135" s="4"/>
      <c r="V135" s="4"/>
      <c r="W135" s="4"/>
    </row>
    <row r="136" spans="1:31" ht="19.5" customHeight="1" x14ac:dyDescent="0.25">
      <c r="A136" s="51" t="s">
        <v>58</v>
      </c>
      <c r="B136" s="44" t="s">
        <v>69</v>
      </c>
      <c r="C136" s="58">
        <v>90</v>
      </c>
      <c r="D136" s="58">
        <v>5</v>
      </c>
      <c r="E136" s="58">
        <v>3.2</v>
      </c>
      <c r="F136" s="58">
        <v>3.5</v>
      </c>
      <c r="G136" s="58">
        <v>68</v>
      </c>
      <c r="H136" s="58"/>
      <c r="I136" s="58"/>
      <c r="J136" s="58"/>
      <c r="K136" s="58"/>
      <c r="L136" s="89"/>
      <c r="M136" s="49">
        <v>0.04</v>
      </c>
      <c r="N136" s="49">
        <v>0.6</v>
      </c>
      <c r="O136" s="49">
        <v>0.02</v>
      </c>
      <c r="P136" s="49">
        <v>1.4999999999999999E-2</v>
      </c>
      <c r="Q136" s="49">
        <v>122</v>
      </c>
      <c r="R136" s="49">
        <v>96</v>
      </c>
      <c r="S136" s="49">
        <v>15</v>
      </c>
      <c r="T136" s="49">
        <v>0.1</v>
      </c>
      <c r="U136" s="98"/>
      <c r="V136" s="98"/>
      <c r="W136" s="98"/>
    </row>
    <row r="137" spans="1:31" ht="19.5" customHeight="1" x14ac:dyDescent="0.25">
      <c r="A137" s="94" t="s">
        <v>58</v>
      </c>
      <c r="B137" s="9" t="s">
        <v>71</v>
      </c>
      <c r="C137" s="2">
        <v>100</v>
      </c>
      <c r="D137" s="2">
        <v>0.8</v>
      </c>
      <c r="E137" s="2">
        <v>0.2</v>
      </c>
      <c r="F137" s="2">
        <v>7.5</v>
      </c>
      <c r="G137" s="58">
        <v>38</v>
      </c>
      <c r="H137" s="58"/>
      <c r="I137" s="58"/>
      <c r="J137" s="58"/>
      <c r="K137" s="58"/>
      <c r="L137" s="89"/>
      <c r="M137" s="49"/>
      <c r="N137" s="49"/>
      <c r="O137" s="49"/>
      <c r="P137" s="49"/>
      <c r="Q137" s="49"/>
      <c r="R137" s="49"/>
      <c r="S137" s="49"/>
      <c r="T137" s="49"/>
      <c r="U137" s="98"/>
      <c r="V137" s="98"/>
      <c r="W137" s="98"/>
    </row>
    <row r="138" spans="1:31" ht="18" customHeight="1" x14ac:dyDescent="0.25">
      <c r="A138" s="8">
        <v>462</v>
      </c>
      <c r="B138" s="88" t="s">
        <v>35</v>
      </c>
      <c r="C138" s="2">
        <v>200</v>
      </c>
      <c r="D138" s="2">
        <v>2.61</v>
      </c>
      <c r="E138" s="2">
        <v>0.45</v>
      </c>
      <c r="F138" s="58">
        <v>25.95</v>
      </c>
      <c r="G138" s="58">
        <v>119</v>
      </c>
      <c r="H138" s="67">
        <v>0.03</v>
      </c>
      <c r="I138" s="67">
        <v>7.0000000000000007E-2</v>
      </c>
      <c r="J138" s="67">
        <v>0.65</v>
      </c>
      <c r="K138" s="67">
        <v>117.39</v>
      </c>
      <c r="L138" s="68">
        <v>0.51</v>
      </c>
      <c r="M138" s="49">
        <v>0.03</v>
      </c>
      <c r="N138" s="49">
        <v>4.9000000000000004</v>
      </c>
      <c r="O138" s="49"/>
      <c r="P138" s="49">
        <v>4.03</v>
      </c>
      <c r="Q138" s="49">
        <v>125</v>
      </c>
      <c r="R138" s="49">
        <v>162</v>
      </c>
      <c r="S138" s="49">
        <v>18.899999999999999</v>
      </c>
      <c r="T138" s="49">
        <v>1.62</v>
      </c>
      <c r="U138" s="4"/>
      <c r="V138" s="4"/>
      <c r="W138" s="4"/>
    </row>
    <row r="139" spans="1:31" ht="18" customHeight="1" x14ac:dyDescent="0.25">
      <c r="A139" s="177" t="s">
        <v>101</v>
      </c>
      <c r="B139" s="178"/>
      <c r="C139" s="2">
        <f>SUM(C134:C138)</f>
        <v>600</v>
      </c>
      <c r="D139" s="2">
        <f t="shared" ref="D139:G139" si="23">SUM(D134:D138)</f>
        <v>22.34</v>
      </c>
      <c r="E139" s="2">
        <f t="shared" si="23"/>
        <v>15.099999999999998</v>
      </c>
      <c r="F139" s="2">
        <f t="shared" si="23"/>
        <v>77.25</v>
      </c>
      <c r="G139" s="2">
        <f t="shared" si="23"/>
        <v>610</v>
      </c>
      <c r="H139" s="135"/>
      <c r="I139" s="135"/>
      <c r="J139" s="135"/>
      <c r="K139" s="135"/>
      <c r="L139" s="135"/>
      <c r="M139" s="136"/>
      <c r="N139" s="136"/>
      <c r="O139" s="136"/>
      <c r="P139" s="136"/>
      <c r="Q139" s="136"/>
      <c r="R139" s="136"/>
      <c r="S139" s="136"/>
      <c r="T139" s="136"/>
      <c r="U139" s="137"/>
      <c r="V139" s="38"/>
      <c r="W139" s="4"/>
    </row>
    <row r="140" spans="1:31" ht="15" customHeight="1" x14ac:dyDescent="0.25">
      <c r="A140" s="158" t="s">
        <v>16</v>
      </c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60"/>
      <c r="W140" s="4"/>
    </row>
    <row r="141" spans="1:31" ht="33.75" customHeight="1" x14ac:dyDescent="0.25">
      <c r="A141" s="8">
        <v>65</v>
      </c>
      <c r="B141" s="9" t="s">
        <v>96</v>
      </c>
      <c r="C141" s="2">
        <v>60</v>
      </c>
      <c r="D141" s="2">
        <v>5.3</v>
      </c>
      <c r="E141" s="2">
        <v>7.4</v>
      </c>
      <c r="F141" s="2">
        <v>8.5</v>
      </c>
      <c r="G141" s="58">
        <v>106</v>
      </c>
      <c r="H141" s="8"/>
      <c r="I141" s="8"/>
      <c r="J141" s="8"/>
      <c r="K141" s="8"/>
      <c r="L141" s="95"/>
      <c r="M141" s="49">
        <v>0.03</v>
      </c>
      <c r="N141" s="49"/>
      <c r="O141" s="87">
        <v>0.3</v>
      </c>
      <c r="P141" s="87">
        <v>0.1</v>
      </c>
      <c r="Q141" s="87">
        <v>125.8</v>
      </c>
      <c r="R141" s="87">
        <v>40</v>
      </c>
      <c r="S141" s="87"/>
      <c r="T141" s="87">
        <v>5.3999999999999999E-2</v>
      </c>
      <c r="U141" s="4">
        <v>1E-3</v>
      </c>
      <c r="V141" s="4"/>
      <c r="W141" s="4"/>
    </row>
    <row r="142" spans="1:31" ht="33" customHeight="1" x14ac:dyDescent="0.25">
      <c r="A142" s="8">
        <v>113</v>
      </c>
      <c r="B142" s="9" t="s">
        <v>39</v>
      </c>
      <c r="C142" s="2">
        <v>250</v>
      </c>
      <c r="D142" s="2">
        <v>9.6</v>
      </c>
      <c r="E142" s="2">
        <v>6.5</v>
      </c>
      <c r="F142" s="2">
        <v>16</v>
      </c>
      <c r="G142" s="58">
        <v>119</v>
      </c>
      <c r="H142" s="2"/>
      <c r="I142" s="2"/>
      <c r="J142" s="2"/>
      <c r="K142" s="2"/>
      <c r="L142" s="86"/>
      <c r="M142" s="49">
        <v>0.01</v>
      </c>
      <c r="N142" s="49">
        <v>2.13</v>
      </c>
      <c r="O142" s="87">
        <v>0.02</v>
      </c>
      <c r="P142" s="87">
        <v>0.03</v>
      </c>
      <c r="Q142" s="87">
        <v>123.92</v>
      </c>
      <c r="R142" s="87">
        <v>41.78</v>
      </c>
      <c r="S142" s="87">
        <v>88.4</v>
      </c>
      <c r="T142" s="87">
        <v>0.215</v>
      </c>
      <c r="U142" s="4">
        <v>1.0999999999999999E-2</v>
      </c>
      <c r="V142" s="4">
        <v>2.85</v>
      </c>
      <c r="W142" s="4"/>
    </row>
    <row r="143" spans="1:31" ht="27.75" customHeight="1" x14ac:dyDescent="0.25">
      <c r="A143" s="8">
        <v>202</v>
      </c>
      <c r="B143" s="9" t="s">
        <v>29</v>
      </c>
      <c r="C143" s="2">
        <v>180</v>
      </c>
      <c r="D143" s="2">
        <v>7</v>
      </c>
      <c r="E143" s="2">
        <v>7.83</v>
      </c>
      <c r="F143" s="2">
        <v>24.8</v>
      </c>
      <c r="G143" s="58">
        <v>150</v>
      </c>
      <c r="H143" s="2"/>
      <c r="I143" s="2"/>
      <c r="J143" s="2"/>
      <c r="K143" s="2"/>
      <c r="L143" s="86"/>
      <c r="M143" s="49">
        <v>0.03</v>
      </c>
      <c r="N143" s="49">
        <v>0.08</v>
      </c>
      <c r="O143" s="87">
        <v>0.08</v>
      </c>
      <c r="P143" s="87">
        <v>4.13</v>
      </c>
      <c r="Q143" s="87">
        <v>21.22</v>
      </c>
      <c r="R143" s="87">
        <v>88.9</v>
      </c>
      <c r="S143" s="87">
        <v>3.52</v>
      </c>
      <c r="T143" s="87"/>
      <c r="U143" s="4">
        <v>1.2999999999999999E-2</v>
      </c>
      <c r="V143" s="4">
        <v>2.6</v>
      </c>
      <c r="W143" s="4"/>
    </row>
    <row r="144" spans="1:31" ht="20.25" customHeight="1" x14ac:dyDescent="0.25">
      <c r="A144" s="8">
        <v>327</v>
      </c>
      <c r="B144" s="9" t="s">
        <v>37</v>
      </c>
      <c r="C144" s="2">
        <v>100</v>
      </c>
      <c r="D144" s="2">
        <v>11.8</v>
      </c>
      <c r="E144" s="2">
        <v>7.34</v>
      </c>
      <c r="F144" s="2">
        <v>16.88</v>
      </c>
      <c r="G144" s="58">
        <v>103</v>
      </c>
      <c r="H144" s="2">
        <v>0.09</v>
      </c>
      <c r="I144" s="2">
        <v>0.14000000000000001</v>
      </c>
      <c r="J144" s="2"/>
      <c r="K144" s="2">
        <v>14</v>
      </c>
      <c r="L144" s="86">
        <v>1.78</v>
      </c>
      <c r="M144" s="49">
        <v>0.03</v>
      </c>
      <c r="N144" s="49">
        <v>0.36</v>
      </c>
      <c r="O144" s="87"/>
      <c r="P144" s="87">
        <v>0.08</v>
      </c>
      <c r="Q144" s="87">
        <v>19.079999999999998</v>
      </c>
      <c r="R144" s="87">
        <v>21.07</v>
      </c>
      <c r="S144" s="87">
        <v>18.89</v>
      </c>
      <c r="T144" s="87">
        <v>1.78</v>
      </c>
      <c r="U144" s="4"/>
      <c r="V144" s="4">
        <v>5.41</v>
      </c>
      <c r="W144" s="4"/>
    </row>
    <row r="145" spans="1:28" ht="22.5" customHeight="1" x14ac:dyDescent="0.25">
      <c r="A145" s="8" t="s">
        <v>58</v>
      </c>
      <c r="B145" s="9" t="s">
        <v>105</v>
      </c>
      <c r="C145" s="2">
        <v>200</v>
      </c>
      <c r="D145" s="2">
        <v>0.06</v>
      </c>
      <c r="E145" s="2"/>
      <c r="F145" s="2">
        <v>10.71</v>
      </c>
      <c r="G145" s="58">
        <v>63</v>
      </c>
      <c r="H145" s="2"/>
      <c r="I145" s="2"/>
      <c r="J145" s="2">
        <v>0.05</v>
      </c>
      <c r="K145" s="2">
        <v>4.3499999999999996</v>
      </c>
      <c r="L145" s="86">
        <v>0.36</v>
      </c>
      <c r="M145" s="49">
        <v>0.01</v>
      </c>
      <c r="N145" s="49">
        <v>3.9</v>
      </c>
      <c r="O145" s="87"/>
      <c r="P145" s="87">
        <v>0.02</v>
      </c>
      <c r="Q145" s="87">
        <v>4.8600000000000003</v>
      </c>
      <c r="R145" s="87">
        <v>8</v>
      </c>
      <c r="S145" s="87">
        <v>1.36</v>
      </c>
      <c r="T145" s="87">
        <v>0.22</v>
      </c>
      <c r="U145" s="4"/>
      <c r="V145" s="4"/>
      <c r="W145" s="4"/>
    </row>
    <row r="146" spans="1:28" ht="22.5" customHeight="1" x14ac:dyDescent="0.25">
      <c r="A146" s="94" t="s">
        <v>58</v>
      </c>
      <c r="B146" s="133" t="s">
        <v>59</v>
      </c>
      <c r="C146" s="99">
        <v>48</v>
      </c>
      <c r="D146" s="99">
        <v>4.08</v>
      </c>
      <c r="E146" s="99">
        <v>1.58</v>
      </c>
      <c r="F146" s="99">
        <v>23.2</v>
      </c>
      <c r="G146" s="99">
        <v>97</v>
      </c>
      <c r="H146" s="2"/>
      <c r="I146" s="2"/>
      <c r="J146" s="2"/>
      <c r="K146" s="2"/>
      <c r="L146" s="86"/>
      <c r="M146" s="49">
        <v>0.01</v>
      </c>
      <c r="N146" s="49"/>
      <c r="O146" s="87"/>
      <c r="P146" s="87">
        <v>0.05</v>
      </c>
      <c r="Q146" s="87">
        <v>10</v>
      </c>
      <c r="R146" s="87">
        <v>32</v>
      </c>
      <c r="S146" s="87"/>
      <c r="T146" s="87">
        <v>0.25</v>
      </c>
      <c r="U146" s="4"/>
      <c r="V146" s="4"/>
      <c r="W146" s="4"/>
    </row>
    <row r="147" spans="1:28" ht="20.25" customHeight="1" x14ac:dyDescent="0.25">
      <c r="A147" s="94" t="s">
        <v>58</v>
      </c>
      <c r="B147" s="133" t="s">
        <v>60</v>
      </c>
      <c r="C147" s="99">
        <v>10</v>
      </c>
      <c r="D147" s="99">
        <v>0.81</v>
      </c>
      <c r="E147" s="99">
        <v>0.1</v>
      </c>
      <c r="F147" s="99">
        <v>4.88</v>
      </c>
      <c r="G147" s="99">
        <v>24</v>
      </c>
      <c r="H147" s="2">
        <v>0.18</v>
      </c>
      <c r="I147" s="2">
        <v>0.08</v>
      </c>
      <c r="J147" s="2"/>
      <c r="K147" s="2">
        <v>35</v>
      </c>
      <c r="L147" s="86">
        <v>3.9</v>
      </c>
      <c r="M147" s="49">
        <v>0.06</v>
      </c>
      <c r="N147" s="49"/>
      <c r="O147" s="87"/>
      <c r="P147" s="87">
        <v>0.05</v>
      </c>
      <c r="Q147" s="87">
        <v>10</v>
      </c>
      <c r="R147" s="87">
        <v>32</v>
      </c>
      <c r="S147" s="87"/>
      <c r="T147" s="87">
        <v>0.6</v>
      </c>
      <c r="U147" s="4"/>
      <c r="V147" s="4"/>
      <c r="W147" s="4"/>
    </row>
    <row r="148" spans="1:28" ht="20.25" customHeight="1" x14ac:dyDescent="0.25">
      <c r="A148" s="177" t="s">
        <v>99</v>
      </c>
      <c r="B148" s="178"/>
      <c r="C148" s="2">
        <f>SUM(C141:C147)</f>
        <v>848</v>
      </c>
      <c r="D148" s="2">
        <f t="shared" ref="D148:G148" si="24">SUM(D141:D147)</f>
        <v>38.650000000000006</v>
      </c>
      <c r="E148" s="2">
        <f t="shared" si="24"/>
        <v>30.75</v>
      </c>
      <c r="F148" s="2">
        <f t="shared" si="24"/>
        <v>104.96999999999998</v>
      </c>
      <c r="G148" s="2">
        <f t="shared" si="24"/>
        <v>662</v>
      </c>
      <c r="H148" s="2"/>
      <c r="I148" s="2"/>
      <c r="J148" s="2"/>
      <c r="K148" s="2"/>
      <c r="L148" s="86"/>
      <c r="M148" s="49"/>
      <c r="N148" s="49"/>
      <c r="O148" s="87"/>
      <c r="P148" s="87"/>
      <c r="Q148" s="87"/>
      <c r="R148" s="87"/>
      <c r="S148" s="87"/>
      <c r="T148" s="87"/>
      <c r="U148" s="4"/>
      <c r="V148" s="4"/>
      <c r="W148" s="4"/>
    </row>
    <row r="149" spans="1:28" s="20" customFormat="1" ht="18" customHeight="1" x14ac:dyDescent="0.2">
      <c r="A149" s="171" t="s">
        <v>17</v>
      </c>
      <c r="B149" s="172"/>
      <c r="C149" s="172"/>
      <c r="D149" s="17">
        <f>D148+D139</f>
        <v>60.990000000000009</v>
      </c>
      <c r="E149" s="17">
        <f t="shared" ref="E149:G149" si="25">E148+E139</f>
        <v>45.849999999999994</v>
      </c>
      <c r="F149" s="17">
        <f t="shared" si="25"/>
        <v>182.21999999999997</v>
      </c>
      <c r="G149" s="17">
        <f t="shared" si="25"/>
        <v>1272</v>
      </c>
      <c r="H149" s="17">
        <f t="shared" ref="H149:W149" si="26">H147+H145+H144+H141+H138+H143+H142+H135+H134+H136+H146</f>
        <v>0.36000000000000004</v>
      </c>
      <c r="I149" s="17">
        <f t="shared" si="26"/>
        <v>0.32000000000000006</v>
      </c>
      <c r="J149" s="17">
        <f t="shared" si="26"/>
        <v>0.70000000000000007</v>
      </c>
      <c r="K149" s="17">
        <f t="shared" si="26"/>
        <v>181.94</v>
      </c>
      <c r="L149" s="17">
        <f t="shared" si="26"/>
        <v>7.12</v>
      </c>
      <c r="M149" s="17">
        <f t="shared" si="26"/>
        <v>0.317</v>
      </c>
      <c r="N149" s="17">
        <f t="shared" si="26"/>
        <v>22.590000000000003</v>
      </c>
      <c r="O149" s="17">
        <f t="shared" si="26"/>
        <v>0.72</v>
      </c>
      <c r="P149" s="17">
        <f t="shared" si="26"/>
        <v>8.6850000000000005</v>
      </c>
      <c r="Q149" s="17">
        <f t="shared" si="26"/>
        <v>620.88000000000011</v>
      </c>
      <c r="R149" s="17">
        <f t="shared" si="26"/>
        <v>589.44000000000005</v>
      </c>
      <c r="S149" s="17">
        <f t="shared" si="26"/>
        <v>254.10499999999999</v>
      </c>
      <c r="T149" s="17">
        <f t="shared" si="26"/>
        <v>6.1189999999999998</v>
      </c>
      <c r="U149" s="17">
        <f t="shared" si="26"/>
        <v>0.05</v>
      </c>
      <c r="V149" s="17">
        <f t="shared" si="26"/>
        <v>13.36</v>
      </c>
      <c r="W149" s="17">
        <f t="shared" si="26"/>
        <v>0</v>
      </c>
      <c r="X149" s="32"/>
      <c r="Y149" s="32"/>
      <c r="Z149" s="32"/>
      <c r="AA149" s="32"/>
      <c r="AB149" s="35"/>
    </row>
    <row r="150" spans="1:28" s="14" customFormat="1" ht="13.5" customHeight="1" x14ac:dyDescent="0.25">
      <c r="A150" s="169"/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70"/>
      <c r="W150" s="4"/>
      <c r="X150" s="5"/>
      <c r="Y150" s="5"/>
      <c r="Z150" s="5"/>
      <c r="AA150" s="5"/>
    </row>
    <row r="151" spans="1:28" s="16" customFormat="1" ht="15" customHeight="1" x14ac:dyDescent="0.2">
      <c r="A151" s="158" t="s">
        <v>22</v>
      </c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60"/>
      <c r="W151" s="152" t="s">
        <v>66</v>
      </c>
      <c r="X151" s="33"/>
      <c r="Y151" s="33"/>
      <c r="Z151" s="33"/>
      <c r="AA151" s="33"/>
    </row>
    <row r="152" spans="1:28" s="7" customFormat="1" ht="33" customHeight="1" x14ac:dyDescent="0.2">
      <c r="A152" s="173" t="s">
        <v>1</v>
      </c>
      <c r="B152" s="173" t="s">
        <v>2</v>
      </c>
      <c r="C152" s="190" t="s">
        <v>3</v>
      </c>
      <c r="D152" s="158" t="s">
        <v>5</v>
      </c>
      <c r="E152" s="159"/>
      <c r="F152" s="159"/>
      <c r="G152" s="168" t="s">
        <v>27</v>
      </c>
      <c r="H152" s="150" t="s">
        <v>8</v>
      </c>
      <c r="I152" s="151"/>
      <c r="J152" s="151"/>
      <c r="K152" s="150" t="s">
        <v>12</v>
      </c>
      <c r="L152" s="151"/>
      <c r="M152" s="155" t="s">
        <v>41</v>
      </c>
      <c r="N152" s="156"/>
      <c r="O152" s="156"/>
      <c r="P152" s="157"/>
      <c r="Q152" s="155" t="s">
        <v>42</v>
      </c>
      <c r="R152" s="156"/>
      <c r="S152" s="156"/>
      <c r="T152" s="156"/>
      <c r="U152" s="156"/>
      <c r="V152" s="157"/>
      <c r="W152" s="153"/>
    </row>
    <row r="153" spans="1:28" s="7" customFormat="1" ht="15" customHeight="1" x14ac:dyDescent="0.25">
      <c r="A153" s="174"/>
      <c r="B153" s="174"/>
      <c r="C153" s="163"/>
      <c r="D153" s="25" t="s">
        <v>4</v>
      </c>
      <c r="E153" s="25" t="s">
        <v>6</v>
      </c>
      <c r="F153" s="78" t="s">
        <v>7</v>
      </c>
      <c r="G153" s="168"/>
      <c r="H153" s="79" t="s">
        <v>9</v>
      </c>
      <c r="I153" s="79" t="s">
        <v>10</v>
      </c>
      <c r="J153" s="79" t="s">
        <v>11</v>
      </c>
      <c r="K153" s="79" t="s">
        <v>13</v>
      </c>
      <c r="L153" s="79" t="s">
        <v>14</v>
      </c>
      <c r="M153" s="48" t="s">
        <v>9</v>
      </c>
      <c r="N153" s="48" t="s">
        <v>11</v>
      </c>
      <c r="O153" s="48" t="s">
        <v>43</v>
      </c>
      <c r="P153" s="48" t="s">
        <v>44</v>
      </c>
      <c r="Q153" s="48" t="s">
        <v>13</v>
      </c>
      <c r="R153" s="48" t="s">
        <v>45</v>
      </c>
      <c r="S153" s="48" t="s">
        <v>46</v>
      </c>
      <c r="T153" s="48" t="s">
        <v>14</v>
      </c>
      <c r="U153" s="4" t="s">
        <v>63</v>
      </c>
      <c r="V153" s="4" t="s">
        <v>64</v>
      </c>
      <c r="W153" s="154"/>
    </row>
    <row r="154" spans="1:28" ht="15" customHeight="1" x14ac:dyDescent="0.25">
      <c r="A154" s="158" t="s">
        <v>15</v>
      </c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60"/>
      <c r="W154" s="4"/>
    </row>
    <row r="155" spans="1:28" ht="36.75" customHeight="1" x14ac:dyDescent="0.25">
      <c r="A155" s="94">
        <v>246</v>
      </c>
      <c r="B155" s="133" t="s">
        <v>118</v>
      </c>
      <c r="C155" s="99">
        <v>150</v>
      </c>
      <c r="D155" s="99">
        <v>4.6100000000000003</v>
      </c>
      <c r="E155" s="99">
        <v>3.05</v>
      </c>
      <c r="F155" s="99">
        <v>17.32</v>
      </c>
      <c r="G155" s="99">
        <v>216</v>
      </c>
      <c r="H155" s="67"/>
      <c r="I155" s="67"/>
      <c r="J155" s="67"/>
      <c r="K155" s="67"/>
      <c r="L155" s="68"/>
      <c r="M155" s="49">
        <v>0.03</v>
      </c>
      <c r="N155" s="49">
        <v>1.62</v>
      </c>
      <c r="O155" s="49">
        <v>0.124</v>
      </c>
      <c r="P155" s="49">
        <v>0.11</v>
      </c>
      <c r="Q155" s="49">
        <v>58.05</v>
      </c>
      <c r="R155" s="49">
        <v>67.69</v>
      </c>
      <c r="S155" s="49">
        <v>76.349999999999994</v>
      </c>
      <c r="T155" s="49">
        <v>3.63</v>
      </c>
      <c r="U155" s="4">
        <v>2.5000000000000001E-2</v>
      </c>
      <c r="V155" s="4">
        <v>2.5</v>
      </c>
      <c r="W155" s="4"/>
    </row>
    <row r="156" spans="1:28" ht="30.75" customHeight="1" x14ac:dyDescent="0.25">
      <c r="A156" s="8">
        <v>63</v>
      </c>
      <c r="B156" s="9" t="s">
        <v>102</v>
      </c>
      <c r="C156" s="43">
        <v>60</v>
      </c>
      <c r="D156" s="2">
        <v>3.75</v>
      </c>
      <c r="E156" s="2">
        <v>1.45</v>
      </c>
      <c r="F156" s="58">
        <v>25.7</v>
      </c>
      <c r="G156" s="58">
        <v>131</v>
      </c>
      <c r="H156" s="67">
        <v>0.06</v>
      </c>
      <c r="I156" s="67">
        <v>0.03</v>
      </c>
      <c r="J156" s="67"/>
      <c r="K156" s="67">
        <v>11.2</v>
      </c>
      <c r="L156" s="68">
        <v>0.56999999999999995</v>
      </c>
      <c r="M156" s="49">
        <v>0.01</v>
      </c>
      <c r="N156" s="49"/>
      <c r="O156" s="49"/>
      <c r="P156" s="49">
        <v>7.0000000000000007E-2</v>
      </c>
      <c r="Q156" s="49">
        <v>15</v>
      </c>
      <c r="R156" s="49"/>
      <c r="S156" s="49"/>
      <c r="T156" s="49">
        <v>1</v>
      </c>
      <c r="U156" s="4"/>
      <c r="V156" s="4"/>
      <c r="W156" s="4"/>
    </row>
    <row r="157" spans="1:28" ht="20.25" customHeight="1" x14ac:dyDescent="0.25">
      <c r="A157" s="51" t="s">
        <v>58</v>
      </c>
      <c r="B157" s="44" t="s">
        <v>69</v>
      </c>
      <c r="C157" s="58">
        <v>90</v>
      </c>
      <c r="D157" s="58">
        <v>5</v>
      </c>
      <c r="E157" s="58">
        <v>3.2</v>
      </c>
      <c r="F157" s="58">
        <v>3.5</v>
      </c>
      <c r="G157" s="58">
        <v>68</v>
      </c>
      <c r="H157" s="58"/>
      <c r="I157" s="58"/>
      <c r="J157" s="58"/>
      <c r="K157" s="58"/>
      <c r="L157" s="89"/>
      <c r="M157" s="49">
        <v>0.04</v>
      </c>
      <c r="N157" s="49">
        <v>0.6</v>
      </c>
      <c r="O157" s="49">
        <v>0.02</v>
      </c>
      <c r="P157" s="49">
        <v>1.4999999999999999E-2</v>
      </c>
      <c r="Q157" s="49">
        <v>122</v>
      </c>
      <c r="R157" s="49">
        <v>96</v>
      </c>
      <c r="S157" s="49">
        <v>15</v>
      </c>
      <c r="T157" s="49">
        <v>0.1</v>
      </c>
      <c r="U157" s="98"/>
      <c r="V157" s="98"/>
      <c r="W157" s="98"/>
    </row>
    <row r="158" spans="1:28" ht="20.25" customHeight="1" x14ac:dyDescent="0.25">
      <c r="A158" s="94" t="s">
        <v>58</v>
      </c>
      <c r="B158" s="9" t="s">
        <v>71</v>
      </c>
      <c r="C158" s="2">
        <v>100</v>
      </c>
      <c r="D158" s="2">
        <v>0.8</v>
      </c>
      <c r="E158" s="2">
        <v>0.2</v>
      </c>
      <c r="F158" s="2">
        <v>7.5</v>
      </c>
      <c r="G158" s="58">
        <v>38</v>
      </c>
      <c r="H158" s="58"/>
      <c r="I158" s="58"/>
      <c r="J158" s="58"/>
      <c r="K158" s="58"/>
      <c r="L158" s="89"/>
      <c r="M158" s="49"/>
      <c r="N158" s="49"/>
      <c r="O158" s="49"/>
      <c r="P158" s="49"/>
      <c r="Q158" s="49"/>
      <c r="R158" s="49"/>
      <c r="S158" s="49"/>
      <c r="T158" s="49"/>
      <c r="U158" s="98"/>
      <c r="V158" s="98"/>
      <c r="W158" s="98"/>
    </row>
    <row r="159" spans="1:28" ht="18.75" customHeight="1" x14ac:dyDescent="0.25">
      <c r="A159" s="8">
        <v>465</v>
      </c>
      <c r="B159" s="9" t="s">
        <v>31</v>
      </c>
      <c r="C159" s="2">
        <v>200</v>
      </c>
      <c r="D159" s="2">
        <v>2.79</v>
      </c>
      <c r="E159" s="2">
        <v>0.04</v>
      </c>
      <c r="F159" s="58">
        <v>19.8</v>
      </c>
      <c r="G159" s="58">
        <v>91</v>
      </c>
      <c r="H159" s="67">
        <v>0.03</v>
      </c>
      <c r="I159" s="67">
        <v>7.0000000000000007E-2</v>
      </c>
      <c r="J159" s="67">
        <v>1</v>
      </c>
      <c r="K159" s="67">
        <v>113.8</v>
      </c>
      <c r="L159" s="68">
        <v>0.14000000000000001</v>
      </c>
      <c r="M159" s="49">
        <v>0.02</v>
      </c>
      <c r="N159" s="49">
        <v>3.2</v>
      </c>
      <c r="O159" s="49"/>
      <c r="P159" s="49">
        <v>0.03</v>
      </c>
      <c r="Q159" s="49">
        <v>75</v>
      </c>
      <c r="R159" s="49">
        <v>332</v>
      </c>
      <c r="S159" s="49"/>
      <c r="T159" s="49">
        <v>0.72</v>
      </c>
      <c r="U159" s="4"/>
      <c r="V159" s="4"/>
      <c r="W159" s="4"/>
    </row>
    <row r="160" spans="1:28" ht="18.75" customHeight="1" x14ac:dyDescent="0.25">
      <c r="A160" s="177" t="s">
        <v>101</v>
      </c>
      <c r="B160" s="178"/>
      <c r="C160" s="2">
        <f>SUM(C155:C159)</f>
        <v>600</v>
      </c>
      <c r="D160" s="2">
        <f t="shared" ref="D160:G160" si="27">SUM(D155:D159)</f>
        <v>16.95</v>
      </c>
      <c r="E160" s="2">
        <f t="shared" si="27"/>
        <v>7.94</v>
      </c>
      <c r="F160" s="2">
        <f t="shared" si="27"/>
        <v>73.819999999999993</v>
      </c>
      <c r="G160" s="2">
        <f t="shared" si="27"/>
        <v>544</v>
      </c>
      <c r="H160" s="135"/>
      <c r="I160" s="135"/>
      <c r="J160" s="135"/>
      <c r="K160" s="135"/>
      <c r="L160" s="135"/>
      <c r="M160" s="136"/>
      <c r="N160" s="136"/>
      <c r="O160" s="136"/>
      <c r="P160" s="136"/>
      <c r="Q160" s="136"/>
      <c r="R160" s="136"/>
      <c r="S160" s="136"/>
      <c r="T160" s="136"/>
      <c r="U160" s="137"/>
      <c r="V160" s="38"/>
      <c r="W160" s="4"/>
    </row>
    <row r="161" spans="1:28" ht="15" customHeight="1" x14ac:dyDescent="0.25">
      <c r="A161" s="158" t="s">
        <v>16</v>
      </c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60"/>
      <c r="W161" s="4"/>
    </row>
    <row r="162" spans="1:28" ht="21.75" customHeight="1" x14ac:dyDescent="0.25">
      <c r="A162" s="8">
        <v>98</v>
      </c>
      <c r="B162" s="9" t="s">
        <v>111</v>
      </c>
      <c r="C162" s="2">
        <v>250</v>
      </c>
      <c r="D162" s="2">
        <v>5.4</v>
      </c>
      <c r="E162" s="2">
        <v>4</v>
      </c>
      <c r="F162" s="2">
        <v>18.2</v>
      </c>
      <c r="G162" s="58">
        <v>150</v>
      </c>
      <c r="H162" s="2"/>
      <c r="I162" s="2"/>
      <c r="J162" s="2"/>
      <c r="K162" s="2"/>
      <c r="L162" s="86"/>
      <c r="M162" s="49">
        <v>7.0000000000000007E-2</v>
      </c>
      <c r="N162" s="49"/>
      <c r="O162" s="87"/>
      <c r="P162" s="87">
        <v>0.05</v>
      </c>
      <c r="Q162" s="87">
        <v>158.6</v>
      </c>
      <c r="R162" s="87">
        <v>79.209999999999994</v>
      </c>
      <c r="S162" s="87">
        <v>17.170000000000002</v>
      </c>
      <c r="T162" s="87">
        <v>0.56999999999999995</v>
      </c>
      <c r="U162" s="4">
        <v>1.0999999999999999E-2</v>
      </c>
      <c r="V162" s="4"/>
      <c r="W162" s="4"/>
    </row>
    <row r="163" spans="1:28" ht="21.75" customHeight="1" x14ac:dyDescent="0.25">
      <c r="A163" s="8">
        <v>45</v>
      </c>
      <c r="B163" s="9" t="s">
        <v>90</v>
      </c>
      <c r="C163" s="8">
        <v>60</v>
      </c>
      <c r="D163" s="8">
        <v>2</v>
      </c>
      <c r="E163" s="8">
        <v>6.7</v>
      </c>
      <c r="F163" s="8">
        <v>8.83</v>
      </c>
      <c r="G163" s="51">
        <v>104</v>
      </c>
      <c r="H163" s="8"/>
      <c r="I163" s="8"/>
      <c r="J163" s="8"/>
      <c r="K163" s="8"/>
      <c r="L163" s="95"/>
      <c r="M163" s="49">
        <v>0.03</v>
      </c>
      <c r="N163" s="49">
        <v>0.03</v>
      </c>
      <c r="O163" s="87">
        <v>0.3</v>
      </c>
      <c r="P163" s="87">
        <v>0.02</v>
      </c>
      <c r="Q163" s="87">
        <v>36.590000000000003</v>
      </c>
      <c r="R163" s="87">
        <v>60</v>
      </c>
      <c r="S163" s="87"/>
      <c r="T163" s="87">
        <v>0.34</v>
      </c>
      <c r="U163" s="4">
        <v>1E-3</v>
      </c>
      <c r="V163" s="4"/>
      <c r="W163" s="4"/>
    </row>
    <row r="164" spans="1:28" ht="20.25" customHeight="1" x14ac:dyDescent="0.25">
      <c r="A164" s="8">
        <v>380</v>
      </c>
      <c r="B164" s="9" t="s">
        <v>112</v>
      </c>
      <c r="C164" s="2">
        <v>180</v>
      </c>
      <c r="D164" s="2">
        <v>1.22</v>
      </c>
      <c r="E164" s="2">
        <v>6.86</v>
      </c>
      <c r="F164" s="2">
        <v>16.135000000000002</v>
      </c>
      <c r="G164" s="58">
        <v>150</v>
      </c>
      <c r="H164" s="2">
        <v>0.28000000000000003</v>
      </c>
      <c r="I164" s="2">
        <v>0.2</v>
      </c>
      <c r="J164" s="2"/>
      <c r="K164" s="2">
        <v>2.9</v>
      </c>
      <c r="L164" s="86">
        <v>6</v>
      </c>
      <c r="M164" s="49">
        <v>1.0999999999999999E-2</v>
      </c>
      <c r="N164" s="49">
        <v>7.36</v>
      </c>
      <c r="O164" s="87">
        <v>0.06</v>
      </c>
      <c r="P164" s="87">
        <v>0.1</v>
      </c>
      <c r="Q164" s="87">
        <v>38</v>
      </c>
      <c r="R164" s="87">
        <v>69.58</v>
      </c>
      <c r="S164" s="87">
        <v>31.26</v>
      </c>
      <c r="T164" s="87">
        <v>0.98</v>
      </c>
      <c r="U164" s="4">
        <v>1.2999999999999999E-2</v>
      </c>
      <c r="V164" s="4"/>
      <c r="W164" s="4"/>
    </row>
    <row r="165" spans="1:28" ht="16.5" customHeight="1" x14ac:dyDescent="0.25">
      <c r="A165" s="8">
        <v>339</v>
      </c>
      <c r="B165" s="9" t="s">
        <v>72</v>
      </c>
      <c r="C165" s="2">
        <v>100</v>
      </c>
      <c r="D165" s="2">
        <v>6</v>
      </c>
      <c r="E165" s="2">
        <v>3.9</v>
      </c>
      <c r="F165" s="2"/>
      <c r="G165" s="58">
        <v>159</v>
      </c>
      <c r="H165" s="2">
        <v>0.19</v>
      </c>
      <c r="I165" s="2">
        <v>0.15</v>
      </c>
      <c r="J165" s="2"/>
      <c r="K165" s="2">
        <v>35</v>
      </c>
      <c r="L165" s="86">
        <v>1.8</v>
      </c>
      <c r="M165" s="49">
        <v>0.05</v>
      </c>
      <c r="N165" s="49"/>
      <c r="O165" s="87"/>
      <c r="P165" s="87"/>
      <c r="Q165" s="87">
        <v>178</v>
      </c>
      <c r="R165" s="87">
        <v>35</v>
      </c>
      <c r="S165" s="87"/>
      <c r="T165" s="87">
        <v>1.95</v>
      </c>
      <c r="U165" s="4"/>
      <c r="V165" s="4"/>
      <c r="W165" s="4"/>
    </row>
    <row r="166" spans="1:28" ht="25.5" customHeight="1" x14ac:dyDescent="0.25">
      <c r="A166" s="8">
        <v>494</v>
      </c>
      <c r="B166" s="9" t="s">
        <v>92</v>
      </c>
      <c r="C166" s="2">
        <v>200</v>
      </c>
      <c r="D166" s="2">
        <v>0.33</v>
      </c>
      <c r="E166" s="2">
        <v>0.2</v>
      </c>
      <c r="F166" s="2">
        <v>12.24</v>
      </c>
      <c r="G166" s="58">
        <v>91</v>
      </c>
      <c r="H166" s="2"/>
      <c r="I166" s="2"/>
      <c r="J166" s="2"/>
      <c r="K166" s="2"/>
      <c r="L166" s="86"/>
      <c r="M166" s="49">
        <v>0.01</v>
      </c>
      <c r="N166" s="49">
        <v>5</v>
      </c>
      <c r="O166" s="87"/>
      <c r="P166" s="87">
        <v>0.02</v>
      </c>
      <c r="Q166" s="87">
        <v>56.37</v>
      </c>
      <c r="R166" s="87">
        <v>40</v>
      </c>
      <c r="S166" s="87"/>
      <c r="T166" s="87">
        <v>0.34</v>
      </c>
      <c r="U166" s="4"/>
      <c r="V166" s="4"/>
      <c r="W166" s="4">
        <v>20</v>
      </c>
    </row>
    <row r="167" spans="1:28" ht="25.5" customHeight="1" x14ac:dyDescent="0.25">
      <c r="A167" s="94" t="s">
        <v>58</v>
      </c>
      <c r="B167" s="133" t="s">
        <v>59</v>
      </c>
      <c r="C167" s="99">
        <v>48</v>
      </c>
      <c r="D167" s="99">
        <v>4.08</v>
      </c>
      <c r="E167" s="99">
        <v>1.58</v>
      </c>
      <c r="F167" s="99">
        <v>23.2</v>
      </c>
      <c r="G167" s="99">
        <v>97</v>
      </c>
      <c r="H167" s="2"/>
      <c r="I167" s="2"/>
      <c r="J167" s="2"/>
      <c r="K167" s="2"/>
      <c r="L167" s="86"/>
      <c r="M167" s="49">
        <v>0.01</v>
      </c>
      <c r="N167" s="49"/>
      <c r="O167" s="87"/>
      <c r="P167" s="87">
        <v>0.05</v>
      </c>
      <c r="Q167" s="87">
        <v>10</v>
      </c>
      <c r="R167" s="87">
        <v>32</v>
      </c>
      <c r="S167" s="87"/>
      <c r="T167" s="87">
        <v>0.25</v>
      </c>
      <c r="U167" s="4"/>
      <c r="V167" s="4"/>
      <c r="W167" s="4"/>
    </row>
    <row r="168" spans="1:28" ht="20.25" customHeight="1" x14ac:dyDescent="0.25">
      <c r="A168" s="94" t="s">
        <v>58</v>
      </c>
      <c r="B168" s="133" t="s">
        <v>60</v>
      </c>
      <c r="C168" s="99">
        <v>45</v>
      </c>
      <c r="D168" s="99">
        <v>3.6</v>
      </c>
      <c r="E168" s="99">
        <v>0.45</v>
      </c>
      <c r="F168" s="99">
        <v>21.96</v>
      </c>
      <c r="G168" s="99">
        <v>100</v>
      </c>
      <c r="H168" s="2">
        <v>0.18</v>
      </c>
      <c r="I168" s="2">
        <v>0.08</v>
      </c>
      <c r="J168" s="2"/>
      <c r="K168" s="2">
        <v>35</v>
      </c>
      <c r="L168" s="86">
        <v>3.9</v>
      </c>
      <c r="M168" s="49">
        <v>0.06</v>
      </c>
      <c r="N168" s="49"/>
      <c r="O168" s="87"/>
      <c r="P168" s="87">
        <v>0.05</v>
      </c>
      <c r="Q168" s="87">
        <v>10</v>
      </c>
      <c r="R168" s="87">
        <v>32</v>
      </c>
      <c r="S168" s="87"/>
      <c r="T168" s="87">
        <v>0.6</v>
      </c>
      <c r="U168" s="4"/>
      <c r="V168" s="4"/>
      <c r="W168" s="4"/>
    </row>
    <row r="169" spans="1:28" ht="20.25" customHeight="1" x14ac:dyDescent="0.25">
      <c r="A169" s="177" t="s">
        <v>99</v>
      </c>
      <c r="B169" s="178"/>
      <c r="C169" s="2">
        <f>SUM(C162:C168)</f>
        <v>883</v>
      </c>
      <c r="D169" s="2">
        <f t="shared" ref="D169:G169" si="28">SUM(D162:D168)</f>
        <v>22.630000000000003</v>
      </c>
      <c r="E169" s="2">
        <f t="shared" si="28"/>
        <v>23.689999999999994</v>
      </c>
      <c r="F169" s="2">
        <f t="shared" si="28"/>
        <v>100.565</v>
      </c>
      <c r="G169" s="2">
        <f t="shared" si="28"/>
        <v>851</v>
      </c>
      <c r="H169" s="2"/>
      <c r="I169" s="2"/>
      <c r="J169" s="2"/>
      <c r="K169" s="2"/>
      <c r="L169" s="86"/>
      <c r="M169" s="49"/>
      <c r="N169" s="49"/>
      <c r="O169" s="87"/>
      <c r="P169" s="87"/>
      <c r="Q169" s="87"/>
      <c r="R169" s="87"/>
      <c r="S169" s="87"/>
      <c r="T169" s="87"/>
      <c r="U169" s="4"/>
      <c r="V169" s="4"/>
      <c r="W169" s="4"/>
    </row>
    <row r="170" spans="1:28" s="20" customFormat="1" ht="18.75" customHeight="1" x14ac:dyDescent="0.2">
      <c r="A170" s="171" t="s">
        <v>17</v>
      </c>
      <c r="B170" s="172"/>
      <c r="C170" s="172"/>
      <c r="D170" s="17">
        <f>D169+D160</f>
        <v>39.58</v>
      </c>
      <c r="E170" s="17">
        <f t="shared" ref="E170:G170" si="29">E169+E160</f>
        <v>31.629999999999995</v>
      </c>
      <c r="F170" s="17">
        <f t="shared" si="29"/>
        <v>174.38499999999999</v>
      </c>
      <c r="G170" s="17">
        <f t="shared" si="29"/>
        <v>1395</v>
      </c>
      <c r="H170" s="17">
        <f t="shared" ref="H170:W170" si="30">H168+H166+H165+H164+H162+H159+H156+H155+H163+H157+H167</f>
        <v>0.74</v>
      </c>
      <c r="I170" s="17">
        <f t="shared" si="30"/>
        <v>0.53</v>
      </c>
      <c r="J170" s="17">
        <f t="shared" si="30"/>
        <v>1</v>
      </c>
      <c r="K170" s="17">
        <f t="shared" si="30"/>
        <v>197.89999999999998</v>
      </c>
      <c r="L170" s="17">
        <f t="shared" si="30"/>
        <v>12.41</v>
      </c>
      <c r="M170" s="17">
        <f t="shared" si="30"/>
        <v>0.34100000000000003</v>
      </c>
      <c r="N170" s="17">
        <f t="shared" si="30"/>
        <v>17.810000000000002</v>
      </c>
      <c r="O170" s="17">
        <f t="shared" si="30"/>
        <v>0.504</v>
      </c>
      <c r="P170" s="17">
        <f t="shared" si="30"/>
        <v>0.51500000000000001</v>
      </c>
      <c r="Q170" s="17">
        <f t="shared" si="30"/>
        <v>757.61</v>
      </c>
      <c r="R170" s="17">
        <f t="shared" si="30"/>
        <v>843.48</v>
      </c>
      <c r="S170" s="17">
        <f t="shared" si="30"/>
        <v>139.78</v>
      </c>
      <c r="T170" s="17">
        <f t="shared" si="30"/>
        <v>10.479999999999999</v>
      </c>
      <c r="U170" s="17">
        <f t="shared" si="30"/>
        <v>0.05</v>
      </c>
      <c r="V170" s="17">
        <f t="shared" si="30"/>
        <v>2.5</v>
      </c>
      <c r="W170" s="17">
        <f t="shared" si="30"/>
        <v>20</v>
      </c>
      <c r="X170" s="32"/>
      <c r="Y170" s="32"/>
      <c r="Z170" s="32"/>
      <c r="AA170" s="32"/>
      <c r="AB170" s="35"/>
    </row>
    <row r="171" spans="1:28" s="5" customFormat="1" ht="13.5" customHeight="1" x14ac:dyDescent="0.25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2"/>
      <c r="W171" s="4"/>
    </row>
    <row r="172" spans="1:28" s="6" customFormat="1" ht="15" customHeight="1" x14ac:dyDescent="0.2">
      <c r="A172" s="163" t="s">
        <v>23</v>
      </c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5"/>
      <c r="W172" s="152" t="s">
        <v>66</v>
      </c>
      <c r="X172" s="33"/>
      <c r="Y172" s="33"/>
      <c r="Z172" s="33"/>
      <c r="AA172" s="33"/>
      <c r="AB172" s="37"/>
    </row>
    <row r="173" spans="1:28" s="7" customFormat="1" ht="29.25" customHeight="1" x14ac:dyDescent="0.2">
      <c r="A173" s="166" t="s">
        <v>1</v>
      </c>
      <c r="B173" s="166" t="s">
        <v>2</v>
      </c>
      <c r="C173" s="166" t="s">
        <v>3</v>
      </c>
      <c r="D173" s="166" t="s">
        <v>5</v>
      </c>
      <c r="E173" s="166"/>
      <c r="F173" s="166"/>
      <c r="G173" s="168" t="s">
        <v>27</v>
      </c>
      <c r="H173" s="167" t="s">
        <v>8</v>
      </c>
      <c r="I173" s="167"/>
      <c r="J173" s="167"/>
      <c r="K173" s="167" t="s">
        <v>12</v>
      </c>
      <c r="L173" s="150"/>
      <c r="M173" s="155" t="s">
        <v>41</v>
      </c>
      <c r="N173" s="156"/>
      <c r="O173" s="156"/>
      <c r="P173" s="157"/>
      <c r="Q173" s="155" t="s">
        <v>42</v>
      </c>
      <c r="R173" s="156"/>
      <c r="S173" s="156"/>
      <c r="T173" s="156"/>
      <c r="U173" s="156"/>
      <c r="V173" s="157"/>
      <c r="W173" s="153"/>
      <c r="X173" s="33"/>
      <c r="Y173" s="33"/>
      <c r="Z173" s="33"/>
      <c r="AA173" s="33"/>
    </row>
    <row r="174" spans="1:28" s="7" customFormat="1" ht="15.75" customHeight="1" x14ac:dyDescent="0.25">
      <c r="A174" s="166"/>
      <c r="B174" s="166"/>
      <c r="C174" s="166"/>
      <c r="D174" s="28" t="s">
        <v>4</v>
      </c>
      <c r="E174" s="28" t="s">
        <v>6</v>
      </c>
      <c r="F174" s="77" t="s">
        <v>7</v>
      </c>
      <c r="G174" s="168"/>
      <c r="H174" s="80" t="s">
        <v>9</v>
      </c>
      <c r="I174" s="80" t="s">
        <v>10</v>
      </c>
      <c r="J174" s="80" t="s">
        <v>11</v>
      </c>
      <c r="K174" s="80" t="s">
        <v>13</v>
      </c>
      <c r="L174" s="79" t="s">
        <v>14</v>
      </c>
      <c r="M174" s="48" t="s">
        <v>9</v>
      </c>
      <c r="N174" s="48" t="s">
        <v>11</v>
      </c>
      <c r="O174" s="48" t="s">
        <v>43</v>
      </c>
      <c r="P174" s="48" t="s">
        <v>44</v>
      </c>
      <c r="Q174" s="48" t="s">
        <v>13</v>
      </c>
      <c r="R174" s="48" t="s">
        <v>45</v>
      </c>
      <c r="S174" s="48" t="s">
        <v>46</v>
      </c>
      <c r="T174" s="48" t="s">
        <v>14</v>
      </c>
      <c r="U174" s="4" t="s">
        <v>63</v>
      </c>
      <c r="V174" s="4" t="s">
        <v>64</v>
      </c>
      <c r="W174" s="154"/>
      <c r="X174" s="33"/>
      <c r="Y174" s="33"/>
      <c r="Z174" s="33"/>
      <c r="AA174" s="33"/>
    </row>
    <row r="175" spans="1:28" ht="15" customHeight="1" x14ac:dyDescent="0.25">
      <c r="A175" s="158" t="s">
        <v>15</v>
      </c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60"/>
      <c r="W175" s="4"/>
    </row>
    <row r="176" spans="1:28" ht="31.5" customHeight="1" x14ac:dyDescent="0.25">
      <c r="A176" s="94">
        <v>523</v>
      </c>
      <c r="B176" s="133" t="s">
        <v>117</v>
      </c>
      <c r="C176" s="99">
        <v>150</v>
      </c>
      <c r="D176" s="99">
        <v>5.4</v>
      </c>
      <c r="E176" s="99">
        <v>21.55</v>
      </c>
      <c r="F176" s="99">
        <v>30.6</v>
      </c>
      <c r="G176" s="99">
        <v>353</v>
      </c>
      <c r="H176" s="67">
        <v>7.0000000000000007E-2</v>
      </c>
      <c r="I176" s="67">
        <v>0.05</v>
      </c>
      <c r="J176" s="67"/>
      <c r="K176" s="67">
        <v>13.9</v>
      </c>
      <c r="L176" s="68">
        <v>0.76</v>
      </c>
      <c r="M176" s="49">
        <v>0.05</v>
      </c>
      <c r="N176" s="49">
        <v>1.62</v>
      </c>
      <c r="O176" s="49">
        <v>0.13</v>
      </c>
      <c r="P176" s="49">
        <v>2.38</v>
      </c>
      <c r="Q176" s="49">
        <v>80</v>
      </c>
      <c r="R176" s="49">
        <v>1.46</v>
      </c>
      <c r="S176" s="49"/>
      <c r="T176" s="49">
        <v>0.21</v>
      </c>
      <c r="U176" s="4">
        <v>2.5000000000000001E-2</v>
      </c>
      <c r="V176" s="4">
        <v>2.5</v>
      </c>
      <c r="W176" s="4"/>
    </row>
    <row r="177" spans="1:31" ht="30.75" customHeight="1" x14ac:dyDescent="0.25">
      <c r="A177" s="8">
        <v>64</v>
      </c>
      <c r="B177" s="9" t="s">
        <v>106</v>
      </c>
      <c r="C177" s="43">
        <v>60</v>
      </c>
      <c r="D177" s="2">
        <v>3.9</v>
      </c>
      <c r="E177" s="2">
        <v>8.6999999999999993</v>
      </c>
      <c r="F177" s="58">
        <v>24.7</v>
      </c>
      <c r="G177" s="58">
        <v>192</v>
      </c>
      <c r="H177" s="67">
        <v>0.06</v>
      </c>
      <c r="I177" s="67">
        <v>0.03</v>
      </c>
      <c r="J177" s="67"/>
      <c r="K177" s="67">
        <v>11.2</v>
      </c>
      <c r="L177" s="68">
        <v>0.56999999999999995</v>
      </c>
      <c r="M177" s="49">
        <v>0.02</v>
      </c>
      <c r="N177" s="49"/>
      <c r="O177" s="49"/>
      <c r="P177" s="49">
        <v>0.03</v>
      </c>
      <c r="Q177" s="49">
        <v>15</v>
      </c>
      <c r="R177" s="49"/>
      <c r="S177" s="49"/>
      <c r="T177" s="49">
        <v>0.72</v>
      </c>
      <c r="U177" s="4"/>
      <c r="V177" s="4"/>
      <c r="W177" s="4"/>
    </row>
    <row r="178" spans="1:31" ht="26.25" customHeight="1" x14ac:dyDescent="0.25">
      <c r="A178" s="51" t="s">
        <v>58</v>
      </c>
      <c r="B178" s="44" t="s">
        <v>69</v>
      </c>
      <c r="C178" s="58">
        <v>90</v>
      </c>
      <c r="D178" s="58">
        <v>5</v>
      </c>
      <c r="E178" s="58">
        <v>3.2</v>
      </c>
      <c r="F178" s="58">
        <v>3.5</v>
      </c>
      <c r="G178" s="58">
        <v>68</v>
      </c>
      <c r="H178" s="141"/>
      <c r="I178" s="58"/>
      <c r="J178" s="58"/>
      <c r="K178" s="58"/>
      <c r="L178" s="89"/>
      <c r="M178" s="49">
        <v>0.04</v>
      </c>
      <c r="N178" s="49">
        <v>0.6</v>
      </c>
      <c r="O178" s="49">
        <v>0.02</v>
      </c>
      <c r="P178" s="49">
        <v>1.4999999999999999E-2</v>
      </c>
      <c r="Q178" s="49">
        <v>122</v>
      </c>
      <c r="R178" s="49">
        <v>96</v>
      </c>
      <c r="S178" s="49">
        <v>15</v>
      </c>
      <c r="T178" s="49">
        <v>0.1</v>
      </c>
      <c r="U178" s="98"/>
      <c r="V178" s="98"/>
      <c r="W178" s="98"/>
    </row>
    <row r="179" spans="1:31" ht="20.25" customHeight="1" x14ac:dyDescent="0.25">
      <c r="A179" s="8">
        <v>458</v>
      </c>
      <c r="B179" s="9" t="s">
        <v>65</v>
      </c>
      <c r="C179" s="2">
        <v>200</v>
      </c>
      <c r="D179" s="2"/>
      <c r="E179" s="2"/>
      <c r="F179" s="58">
        <v>15.04</v>
      </c>
      <c r="G179" s="58">
        <v>60</v>
      </c>
      <c r="H179" s="140"/>
      <c r="I179" s="67"/>
      <c r="J179" s="67"/>
      <c r="K179" s="67"/>
      <c r="L179" s="68"/>
      <c r="M179" s="49">
        <v>0.01</v>
      </c>
      <c r="N179" s="49">
        <v>1.1000000000000001</v>
      </c>
      <c r="O179" s="49"/>
      <c r="P179" s="49">
        <v>0.02</v>
      </c>
      <c r="Q179" s="49">
        <v>20</v>
      </c>
      <c r="R179" s="49"/>
      <c r="S179" s="49"/>
      <c r="T179" s="49">
        <v>0.34</v>
      </c>
      <c r="U179" s="4"/>
      <c r="V179" s="4"/>
      <c r="W179" s="4"/>
    </row>
    <row r="180" spans="1:31" ht="20.25" customHeight="1" x14ac:dyDescent="0.25">
      <c r="A180" s="177" t="s">
        <v>101</v>
      </c>
      <c r="B180" s="178"/>
      <c r="C180" s="2">
        <f>SUM(C176:C179)</f>
        <v>500</v>
      </c>
      <c r="D180" s="2">
        <f t="shared" ref="D180:G180" si="31">SUM(D176:D179)</f>
        <v>14.3</v>
      </c>
      <c r="E180" s="2">
        <f t="shared" si="31"/>
        <v>33.450000000000003</v>
      </c>
      <c r="F180" s="2">
        <f t="shared" si="31"/>
        <v>73.84</v>
      </c>
      <c r="G180" s="2">
        <f t="shared" si="31"/>
        <v>673</v>
      </c>
      <c r="H180" s="135"/>
      <c r="I180" s="135"/>
      <c r="J180" s="135"/>
      <c r="K180" s="135"/>
      <c r="L180" s="135"/>
      <c r="M180" s="136"/>
      <c r="N180" s="136"/>
      <c r="O180" s="136"/>
      <c r="P180" s="136"/>
      <c r="Q180" s="136"/>
      <c r="R180" s="136"/>
      <c r="S180" s="136"/>
      <c r="T180" s="136"/>
      <c r="U180" s="137"/>
      <c r="V180" s="38"/>
      <c r="W180" s="4"/>
    </row>
    <row r="181" spans="1:31" ht="15" customHeight="1" x14ac:dyDescent="0.25">
      <c r="A181" s="158" t="s">
        <v>16</v>
      </c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60"/>
      <c r="W181" s="4"/>
    </row>
    <row r="182" spans="1:31" ht="34.5" customHeight="1" x14ac:dyDescent="0.25">
      <c r="A182" s="94">
        <v>100</v>
      </c>
      <c r="B182" s="133" t="s">
        <v>93</v>
      </c>
      <c r="C182" s="99">
        <v>250</v>
      </c>
      <c r="D182" s="99">
        <v>5</v>
      </c>
      <c r="E182" s="99">
        <v>7</v>
      </c>
      <c r="F182" s="99">
        <v>12</v>
      </c>
      <c r="G182" s="99">
        <v>150</v>
      </c>
      <c r="H182" s="2"/>
      <c r="I182" s="2"/>
      <c r="J182" s="2"/>
      <c r="K182" s="2"/>
      <c r="L182" s="86"/>
      <c r="M182" s="49">
        <v>0.05</v>
      </c>
      <c r="N182" s="49">
        <v>3.65</v>
      </c>
      <c r="O182" s="87"/>
      <c r="P182" s="87">
        <v>0.04</v>
      </c>
      <c r="Q182" s="87">
        <v>166.4</v>
      </c>
      <c r="R182" s="87">
        <v>93</v>
      </c>
      <c r="S182" s="87">
        <v>14.52</v>
      </c>
      <c r="T182" s="87">
        <v>0.44</v>
      </c>
      <c r="U182" s="4">
        <v>1.0999999999999999E-2</v>
      </c>
      <c r="V182" s="4">
        <v>2.89</v>
      </c>
      <c r="W182" s="4"/>
    </row>
    <row r="183" spans="1:31" ht="34.5" customHeight="1" x14ac:dyDescent="0.25">
      <c r="A183" s="8" t="s">
        <v>58</v>
      </c>
      <c r="B183" s="9" t="s">
        <v>89</v>
      </c>
      <c r="C183" s="8">
        <v>100</v>
      </c>
      <c r="D183" s="51">
        <v>0.8</v>
      </c>
      <c r="E183" s="51">
        <v>0.1</v>
      </c>
      <c r="F183" s="51">
        <v>2.8</v>
      </c>
      <c r="G183" s="51">
        <v>15</v>
      </c>
      <c r="H183" s="8"/>
      <c r="I183" s="8"/>
      <c r="J183" s="8"/>
      <c r="K183" s="8"/>
      <c r="L183" s="95"/>
      <c r="M183" s="49">
        <v>0.03</v>
      </c>
      <c r="N183" s="49">
        <v>0.03</v>
      </c>
      <c r="O183" s="87">
        <v>0.03</v>
      </c>
      <c r="P183" s="87">
        <v>0.01</v>
      </c>
      <c r="Q183" s="87">
        <v>36.590000000000003</v>
      </c>
      <c r="R183" s="87">
        <v>31</v>
      </c>
      <c r="S183" s="87"/>
      <c r="T183" s="87">
        <v>0.04</v>
      </c>
      <c r="U183" s="4">
        <v>1E-3</v>
      </c>
      <c r="V183" s="4"/>
      <c r="W183" s="4"/>
    </row>
    <row r="184" spans="1:31" ht="34.5" customHeight="1" x14ac:dyDescent="0.25">
      <c r="A184" s="8">
        <v>377</v>
      </c>
      <c r="B184" s="9" t="s">
        <v>38</v>
      </c>
      <c r="C184" s="2">
        <v>180</v>
      </c>
      <c r="D184" s="2">
        <v>4.0999999999999996</v>
      </c>
      <c r="E184" s="2">
        <v>8.48</v>
      </c>
      <c r="F184" s="2">
        <v>18.78</v>
      </c>
      <c r="G184" s="58">
        <v>114</v>
      </c>
      <c r="H184" s="2"/>
      <c r="I184" s="2"/>
      <c r="J184" s="2"/>
      <c r="K184" s="2"/>
      <c r="L184" s="86"/>
      <c r="M184" s="49">
        <v>0.01</v>
      </c>
      <c r="N184" s="49">
        <v>0.9</v>
      </c>
      <c r="O184" s="87">
        <v>0.2</v>
      </c>
      <c r="P184" s="87">
        <v>0.2</v>
      </c>
      <c r="Q184" s="87">
        <v>80.3</v>
      </c>
      <c r="R184" s="87">
        <v>82.4</v>
      </c>
      <c r="S184" s="87">
        <v>39.04</v>
      </c>
      <c r="T184" s="87">
        <v>0.72</v>
      </c>
      <c r="U184" s="4">
        <v>1.2999999999999999E-2</v>
      </c>
      <c r="V184" s="4"/>
      <c r="W184" s="4"/>
    </row>
    <row r="185" spans="1:31" ht="22.5" customHeight="1" x14ac:dyDescent="0.25">
      <c r="A185" s="8">
        <v>298</v>
      </c>
      <c r="B185" s="9" t="s">
        <v>113</v>
      </c>
      <c r="C185" s="2">
        <v>120</v>
      </c>
      <c r="D185" s="2">
        <v>2.59</v>
      </c>
      <c r="E185" s="2">
        <v>5.19</v>
      </c>
      <c r="F185" s="2">
        <v>6.01</v>
      </c>
      <c r="G185" s="58">
        <v>142</v>
      </c>
      <c r="H185" s="96">
        <v>0.09</v>
      </c>
      <c r="I185" s="96">
        <v>0.08</v>
      </c>
      <c r="J185" s="96">
        <v>2.88</v>
      </c>
      <c r="K185" s="96">
        <v>36.14</v>
      </c>
      <c r="L185" s="97">
        <v>0.63</v>
      </c>
      <c r="M185" s="49">
        <v>1.0999999999999999E-2</v>
      </c>
      <c r="N185" s="49">
        <v>3.5999999999999997E-2</v>
      </c>
      <c r="O185" s="87">
        <v>0.06</v>
      </c>
      <c r="P185" s="87">
        <v>0.1</v>
      </c>
      <c r="Q185" s="87">
        <v>138</v>
      </c>
      <c r="R185" s="87">
        <v>69.58</v>
      </c>
      <c r="S185" s="87">
        <v>31.26</v>
      </c>
      <c r="T185" s="87">
        <v>0.01</v>
      </c>
      <c r="U185" s="4">
        <v>1.4999999999999999E-2</v>
      </c>
      <c r="V185" s="4"/>
      <c r="W185" s="4"/>
    </row>
    <row r="186" spans="1:31" ht="22.5" customHeight="1" x14ac:dyDescent="0.25">
      <c r="A186" s="94" t="s">
        <v>58</v>
      </c>
      <c r="B186" s="9" t="s">
        <v>71</v>
      </c>
      <c r="C186" s="2">
        <v>100</v>
      </c>
      <c r="D186" s="2">
        <v>0.8</v>
      </c>
      <c r="E186" s="2">
        <v>0.2</v>
      </c>
      <c r="F186" s="2">
        <v>7.5</v>
      </c>
      <c r="G186" s="58">
        <v>38</v>
      </c>
      <c r="H186" s="2"/>
      <c r="I186" s="2"/>
      <c r="J186" s="2"/>
      <c r="K186" s="2"/>
      <c r="L186" s="86"/>
      <c r="M186" s="49">
        <v>0.03</v>
      </c>
      <c r="N186" s="49">
        <v>19</v>
      </c>
      <c r="O186" s="87">
        <v>0</v>
      </c>
      <c r="P186" s="87"/>
      <c r="Q186" s="87">
        <v>17.5</v>
      </c>
      <c r="R186" s="87">
        <v>8.5</v>
      </c>
      <c r="S186" s="87">
        <v>5.5</v>
      </c>
      <c r="T186" s="87">
        <v>0.05</v>
      </c>
      <c r="U186" s="4"/>
      <c r="V186" s="4"/>
      <c r="W186" s="4"/>
    </row>
    <row r="187" spans="1:31" ht="20.25" customHeight="1" x14ac:dyDescent="0.25">
      <c r="A187" s="8" t="s">
        <v>58</v>
      </c>
      <c r="B187" s="9" t="s">
        <v>105</v>
      </c>
      <c r="C187" s="2">
        <v>200</v>
      </c>
      <c r="D187" s="2">
        <v>0.06</v>
      </c>
      <c r="E187" s="2"/>
      <c r="F187" s="2">
        <v>10.71</v>
      </c>
      <c r="G187" s="58">
        <v>63</v>
      </c>
      <c r="H187" s="58"/>
      <c r="I187" s="58"/>
      <c r="J187" s="58">
        <v>0.05</v>
      </c>
      <c r="K187" s="58">
        <v>4.3499999999999996</v>
      </c>
      <c r="L187" s="89">
        <v>0.36</v>
      </c>
      <c r="M187" s="49">
        <v>0.01</v>
      </c>
      <c r="N187" s="49">
        <v>5</v>
      </c>
      <c r="O187" s="49"/>
      <c r="P187" s="49">
        <v>0.02</v>
      </c>
      <c r="Q187" s="49">
        <v>4.8600000000000003</v>
      </c>
      <c r="R187" s="49">
        <v>111</v>
      </c>
      <c r="S187" s="49">
        <v>1.36</v>
      </c>
      <c r="T187" s="49">
        <v>0.22</v>
      </c>
      <c r="U187" s="98"/>
      <c r="V187" s="98"/>
      <c r="W187" s="98"/>
    </row>
    <row r="188" spans="1:31" ht="20.25" customHeight="1" x14ac:dyDescent="0.25">
      <c r="A188" s="94" t="s">
        <v>58</v>
      </c>
      <c r="B188" s="133" t="s">
        <v>59</v>
      </c>
      <c r="C188" s="99">
        <v>48</v>
      </c>
      <c r="D188" s="99">
        <v>4.08</v>
      </c>
      <c r="E188" s="99">
        <v>1.58</v>
      </c>
      <c r="F188" s="99">
        <v>23.2</v>
      </c>
      <c r="G188" s="99">
        <v>97</v>
      </c>
      <c r="H188" s="2"/>
      <c r="I188" s="2"/>
      <c r="J188" s="2"/>
      <c r="K188" s="2"/>
      <c r="L188" s="86"/>
      <c r="M188" s="49">
        <v>0.01</v>
      </c>
      <c r="N188" s="49"/>
      <c r="O188" s="87"/>
      <c r="P188" s="87">
        <v>0.05</v>
      </c>
      <c r="Q188" s="87">
        <v>10</v>
      </c>
      <c r="R188" s="87">
        <v>32</v>
      </c>
      <c r="S188" s="87"/>
      <c r="T188" s="87">
        <v>0.25</v>
      </c>
      <c r="U188" s="4"/>
      <c r="V188" s="4"/>
      <c r="W188" s="4"/>
    </row>
    <row r="189" spans="1:31" ht="17.25" customHeight="1" x14ac:dyDescent="0.25">
      <c r="A189" s="94" t="s">
        <v>58</v>
      </c>
      <c r="B189" s="133" t="s">
        <v>60</v>
      </c>
      <c r="C189" s="99">
        <v>45</v>
      </c>
      <c r="D189" s="99">
        <v>3.6</v>
      </c>
      <c r="E189" s="99">
        <v>0.45</v>
      </c>
      <c r="F189" s="99">
        <v>21.96</v>
      </c>
      <c r="G189" s="99">
        <v>100</v>
      </c>
      <c r="H189" s="2">
        <v>0.18</v>
      </c>
      <c r="I189" s="2">
        <v>0.08</v>
      </c>
      <c r="J189" s="2"/>
      <c r="K189" s="2">
        <v>35</v>
      </c>
      <c r="L189" s="86">
        <v>3.9</v>
      </c>
      <c r="M189" s="49">
        <v>0.06</v>
      </c>
      <c r="N189" s="49"/>
      <c r="O189" s="87"/>
      <c r="P189" s="87">
        <v>0.05</v>
      </c>
      <c r="Q189" s="87">
        <v>10</v>
      </c>
      <c r="R189" s="87">
        <v>32</v>
      </c>
      <c r="S189" s="87"/>
      <c r="T189" s="87">
        <v>0.6</v>
      </c>
      <c r="U189" s="4"/>
      <c r="V189" s="4"/>
      <c r="W189" s="4"/>
    </row>
    <row r="190" spans="1:31" ht="21" customHeight="1" x14ac:dyDescent="0.25">
      <c r="A190" s="177" t="s">
        <v>99</v>
      </c>
      <c r="B190" s="178"/>
      <c r="C190" s="2">
        <f>SUM(C182:C189)</f>
        <v>1043</v>
      </c>
      <c r="D190" s="2">
        <f>SUM(D182:D189)</f>
        <v>21.03</v>
      </c>
      <c r="E190" s="2">
        <f>SUM(E182:E189)</f>
        <v>22.999999999999996</v>
      </c>
      <c r="F190" s="2">
        <f>SUM(F182:F189)</f>
        <v>102.96000000000001</v>
      </c>
      <c r="G190" s="2">
        <f>SUM(G182:G189)</f>
        <v>719</v>
      </c>
      <c r="H190" s="2"/>
      <c r="I190" s="2"/>
      <c r="J190" s="2"/>
      <c r="K190" s="2"/>
      <c r="L190" s="86"/>
      <c r="M190" s="49"/>
      <c r="N190" s="49"/>
      <c r="O190" s="87"/>
      <c r="P190" s="87"/>
      <c r="Q190" s="87"/>
      <c r="R190" s="87"/>
      <c r="S190" s="87"/>
      <c r="T190" s="87"/>
      <c r="U190" s="4"/>
      <c r="V190" s="4"/>
      <c r="W190" s="4"/>
    </row>
    <row r="191" spans="1:31" s="20" customFormat="1" ht="19.5" customHeight="1" x14ac:dyDescent="0.2">
      <c r="A191" s="171" t="s">
        <v>17</v>
      </c>
      <c r="B191" s="172"/>
      <c r="C191" s="172"/>
      <c r="D191" s="41">
        <f>D190+D180</f>
        <v>35.33</v>
      </c>
      <c r="E191" s="134">
        <f>E190+E180</f>
        <v>56.45</v>
      </c>
      <c r="F191" s="134">
        <f>F190+F180</f>
        <v>176.8</v>
      </c>
      <c r="G191" s="134">
        <f>G190+G180</f>
        <v>1392</v>
      </c>
      <c r="H191" s="110">
        <f t="shared" ref="H191:W191" si="32">H189+H187+H185+H184+H182+H179+H177+H176+H183+H188+H178+H186</f>
        <v>0.4</v>
      </c>
      <c r="I191" s="110">
        <f t="shared" si="32"/>
        <v>0.24</v>
      </c>
      <c r="J191" s="110">
        <f t="shared" si="32"/>
        <v>2.9299999999999997</v>
      </c>
      <c r="K191" s="110">
        <f t="shared" si="32"/>
        <v>100.59000000000002</v>
      </c>
      <c r="L191" s="110">
        <f t="shared" si="32"/>
        <v>6.22</v>
      </c>
      <c r="M191" s="110">
        <f t="shared" si="32"/>
        <v>0.33099999999999996</v>
      </c>
      <c r="N191" s="110">
        <f t="shared" si="32"/>
        <v>31.936</v>
      </c>
      <c r="O191" s="110">
        <f t="shared" si="32"/>
        <v>0.44000000000000006</v>
      </c>
      <c r="P191" s="110">
        <f t="shared" si="32"/>
        <v>2.9149999999999996</v>
      </c>
      <c r="Q191" s="110">
        <f t="shared" si="32"/>
        <v>700.65000000000009</v>
      </c>
      <c r="R191" s="110">
        <f t="shared" si="32"/>
        <v>556.94000000000005</v>
      </c>
      <c r="S191" s="110">
        <f t="shared" si="32"/>
        <v>106.67999999999999</v>
      </c>
      <c r="T191" s="110">
        <f t="shared" si="32"/>
        <v>3.6999999999999997</v>
      </c>
      <c r="U191" s="110">
        <f t="shared" si="32"/>
        <v>6.5000000000000002E-2</v>
      </c>
      <c r="V191" s="110">
        <f t="shared" si="32"/>
        <v>5.3900000000000006</v>
      </c>
      <c r="W191" s="110">
        <f t="shared" si="32"/>
        <v>0</v>
      </c>
      <c r="X191" s="32"/>
      <c r="Y191" s="32"/>
      <c r="Z191" s="32"/>
      <c r="AA191" s="32"/>
      <c r="AB191" s="32"/>
      <c r="AC191" s="32"/>
      <c r="AD191" s="32"/>
      <c r="AE191" s="35"/>
    </row>
    <row r="192" spans="1:31" s="5" customFormat="1" ht="13.5" customHeight="1" x14ac:dyDescent="0.25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2"/>
      <c r="W192" s="4"/>
    </row>
    <row r="193" spans="1:31" s="6" customFormat="1" ht="15" customHeight="1" x14ac:dyDescent="0.2">
      <c r="A193" s="163" t="s">
        <v>24</v>
      </c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5"/>
      <c r="W193" s="152" t="s">
        <v>66</v>
      </c>
      <c r="X193" s="33"/>
      <c r="Y193" s="33"/>
      <c r="Z193" s="33"/>
      <c r="AA193" s="33"/>
      <c r="AB193" s="33"/>
      <c r="AC193" s="33"/>
      <c r="AD193" s="33"/>
      <c r="AE193" s="37"/>
    </row>
    <row r="194" spans="1:31" s="7" customFormat="1" ht="26.25" customHeight="1" x14ac:dyDescent="0.2">
      <c r="A194" s="173" t="s">
        <v>1</v>
      </c>
      <c r="B194" s="173" t="s">
        <v>2</v>
      </c>
      <c r="C194" s="190" t="s">
        <v>3</v>
      </c>
      <c r="D194" s="158" t="s">
        <v>5</v>
      </c>
      <c r="E194" s="159"/>
      <c r="F194" s="159"/>
      <c r="G194" s="168" t="s">
        <v>27</v>
      </c>
      <c r="H194" s="150" t="s">
        <v>8</v>
      </c>
      <c r="I194" s="151"/>
      <c r="J194" s="151"/>
      <c r="K194" s="150" t="s">
        <v>12</v>
      </c>
      <c r="L194" s="151"/>
      <c r="M194" s="155" t="s">
        <v>41</v>
      </c>
      <c r="N194" s="156"/>
      <c r="O194" s="156"/>
      <c r="P194" s="157"/>
      <c r="Q194" s="155" t="s">
        <v>42</v>
      </c>
      <c r="R194" s="156"/>
      <c r="S194" s="156"/>
      <c r="T194" s="156"/>
      <c r="U194" s="156"/>
      <c r="V194" s="157"/>
      <c r="W194" s="153"/>
      <c r="X194" s="33"/>
      <c r="Y194" s="33"/>
      <c r="Z194" s="33"/>
      <c r="AA194" s="33"/>
      <c r="AB194" s="33"/>
      <c r="AC194" s="33"/>
      <c r="AD194" s="33"/>
    </row>
    <row r="195" spans="1:31" s="7" customFormat="1" ht="18.75" customHeight="1" x14ac:dyDescent="0.25">
      <c r="A195" s="174"/>
      <c r="B195" s="174"/>
      <c r="C195" s="163"/>
      <c r="D195" s="25" t="s">
        <v>4</v>
      </c>
      <c r="E195" s="25" t="s">
        <v>6</v>
      </c>
      <c r="F195" s="78" t="s">
        <v>7</v>
      </c>
      <c r="G195" s="168"/>
      <c r="H195" s="79" t="s">
        <v>9</v>
      </c>
      <c r="I195" s="79" t="s">
        <v>10</v>
      </c>
      <c r="J195" s="79" t="s">
        <v>11</v>
      </c>
      <c r="K195" s="79" t="s">
        <v>13</v>
      </c>
      <c r="L195" s="79" t="s">
        <v>14</v>
      </c>
      <c r="M195" s="48" t="s">
        <v>9</v>
      </c>
      <c r="N195" s="48" t="s">
        <v>11</v>
      </c>
      <c r="O195" s="48" t="s">
        <v>43</v>
      </c>
      <c r="P195" s="48" t="s">
        <v>44</v>
      </c>
      <c r="Q195" s="48" t="s">
        <v>13</v>
      </c>
      <c r="R195" s="48" t="s">
        <v>45</v>
      </c>
      <c r="S195" s="48" t="s">
        <v>46</v>
      </c>
      <c r="T195" s="48" t="s">
        <v>14</v>
      </c>
      <c r="U195" s="4" t="s">
        <v>63</v>
      </c>
      <c r="V195" s="4" t="s">
        <v>64</v>
      </c>
      <c r="W195" s="154"/>
      <c r="X195" s="33"/>
      <c r="Y195" s="33"/>
      <c r="Z195" s="33"/>
      <c r="AA195" s="33"/>
      <c r="AB195" s="33"/>
      <c r="AC195" s="33"/>
      <c r="AD195" s="33"/>
    </row>
    <row r="196" spans="1:31" ht="15" customHeight="1" x14ac:dyDescent="0.25">
      <c r="A196" s="158" t="s">
        <v>15</v>
      </c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60"/>
      <c r="W196" s="4"/>
    </row>
    <row r="197" spans="1:31" ht="36.75" customHeight="1" x14ac:dyDescent="0.25">
      <c r="A197" s="94">
        <v>139</v>
      </c>
      <c r="B197" s="133" t="s">
        <v>119</v>
      </c>
      <c r="C197" s="99">
        <v>250</v>
      </c>
      <c r="D197" s="99">
        <v>7.2</v>
      </c>
      <c r="E197" s="99">
        <v>8.1</v>
      </c>
      <c r="F197" s="99">
        <v>14.63</v>
      </c>
      <c r="G197" s="99">
        <v>200</v>
      </c>
      <c r="H197" s="67"/>
      <c r="I197" s="67"/>
      <c r="J197" s="67"/>
      <c r="K197" s="67"/>
      <c r="L197" s="68"/>
      <c r="M197" s="49">
        <v>0.8</v>
      </c>
      <c r="N197" s="49">
        <v>1.48</v>
      </c>
      <c r="O197" s="49">
        <v>0.14599999999999999</v>
      </c>
      <c r="P197" s="49">
        <v>0.4</v>
      </c>
      <c r="Q197" s="49">
        <v>50</v>
      </c>
      <c r="R197" s="49">
        <v>76.34</v>
      </c>
      <c r="S197" s="49"/>
      <c r="T197" s="49"/>
      <c r="U197" s="4">
        <v>2.5000000000000001E-2</v>
      </c>
      <c r="V197" s="4">
        <v>2.5</v>
      </c>
      <c r="W197" s="4"/>
    </row>
    <row r="198" spans="1:31" ht="30.75" customHeight="1" x14ac:dyDescent="0.25">
      <c r="A198" s="8">
        <v>69</v>
      </c>
      <c r="B198" s="9" t="s">
        <v>107</v>
      </c>
      <c r="C198" s="43">
        <v>60</v>
      </c>
      <c r="D198" s="2">
        <v>3.75</v>
      </c>
      <c r="E198" s="2">
        <v>1.45</v>
      </c>
      <c r="F198" s="58">
        <v>25.7</v>
      </c>
      <c r="G198" s="58">
        <v>131</v>
      </c>
      <c r="H198" s="67">
        <v>0.06</v>
      </c>
      <c r="I198" s="67">
        <v>0.03</v>
      </c>
      <c r="J198" s="67"/>
      <c r="K198" s="67">
        <v>11.2</v>
      </c>
      <c r="L198" s="68">
        <v>0.56999999999999995</v>
      </c>
      <c r="M198" s="49">
        <v>3.6999999999999998E-2</v>
      </c>
      <c r="N198" s="49">
        <v>9</v>
      </c>
      <c r="O198" s="49"/>
      <c r="P198" s="49">
        <v>7.0000000000000007E-2</v>
      </c>
      <c r="Q198" s="49">
        <v>15</v>
      </c>
      <c r="R198" s="49"/>
      <c r="S198" s="49">
        <v>25.6</v>
      </c>
      <c r="T198" s="49">
        <v>1</v>
      </c>
      <c r="U198" s="4"/>
      <c r="V198" s="4"/>
      <c r="W198" s="4"/>
    </row>
    <row r="199" spans="1:31" ht="24.75" customHeight="1" x14ac:dyDescent="0.25">
      <c r="A199" s="51" t="s">
        <v>58</v>
      </c>
      <c r="B199" s="44" t="s">
        <v>69</v>
      </c>
      <c r="C199" s="58">
        <v>90</v>
      </c>
      <c r="D199" s="58">
        <v>5</v>
      </c>
      <c r="E199" s="58">
        <v>3.2</v>
      </c>
      <c r="F199" s="58">
        <v>3.5</v>
      </c>
      <c r="G199" s="58">
        <v>68</v>
      </c>
      <c r="H199" s="58"/>
      <c r="I199" s="58"/>
      <c r="J199" s="58"/>
      <c r="K199" s="58"/>
      <c r="L199" s="89"/>
      <c r="M199" s="49">
        <v>0.04</v>
      </c>
      <c r="N199" s="49">
        <v>0.6</v>
      </c>
      <c r="O199" s="49">
        <v>0.02</v>
      </c>
      <c r="P199" s="49">
        <v>1.4999999999999999E-2</v>
      </c>
      <c r="Q199" s="49">
        <v>122</v>
      </c>
      <c r="R199" s="49">
        <v>96</v>
      </c>
      <c r="S199" s="49">
        <v>15</v>
      </c>
      <c r="T199" s="49">
        <v>0.1</v>
      </c>
      <c r="U199" s="98"/>
      <c r="V199" s="98"/>
      <c r="W199" s="98"/>
    </row>
    <row r="200" spans="1:31" ht="20.25" customHeight="1" x14ac:dyDescent="0.25">
      <c r="A200" s="8">
        <v>462</v>
      </c>
      <c r="B200" s="88" t="s">
        <v>35</v>
      </c>
      <c r="C200" s="2">
        <v>200</v>
      </c>
      <c r="D200" s="2">
        <v>2.61</v>
      </c>
      <c r="E200" s="2">
        <v>0.45</v>
      </c>
      <c r="F200" s="58">
        <v>25.95</v>
      </c>
      <c r="G200" s="58">
        <v>119</v>
      </c>
      <c r="H200" s="67">
        <v>0.03</v>
      </c>
      <c r="I200" s="67">
        <v>7.0000000000000007E-2</v>
      </c>
      <c r="J200" s="67">
        <v>0.65</v>
      </c>
      <c r="K200" s="67">
        <v>117.39</v>
      </c>
      <c r="L200" s="68">
        <v>0.51</v>
      </c>
      <c r="M200" s="49">
        <v>0.03</v>
      </c>
      <c r="N200" s="49">
        <v>4.9000000000000004</v>
      </c>
      <c r="O200" s="49"/>
      <c r="P200" s="49">
        <v>4.03</v>
      </c>
      <c r="Q200" s="49">
        <v>125</v>
      </c>
      <c r="R200" s="49">
        <v>162</v>
      </c>
      <c r="S200" s="49">
        <v>18.899999999999999</v>
      </c>
      <c r="T200" s="49">
        <v>1.62</v>
      </c>
      <c r="U200" s="4"/>
      <c r="V200" s="4"/>
      <c r="W200" s="4"/>
    </row>
    <row r="201" spans="1:31" ht="20.25" customHeight="1" x14ac:dyDescent="0.25">
      <c r="A201" s="177" t="s">
        <v>101</v>
      </c>
      <c r="B201" s="178"/>
      <c r="C201" s="2">
        <f>SUM(C197:C200)</f>
        <v>600</v>
      </c>
      <c r="D201" s="2">
        <f t="shared" ref="D201:G201" si="33">SUM(D197:D200)</f>
        <v>18.559999999999999</v>
      </c>
      <c r="E201" s="2">
        <f t="shared" si="33"/>
        <v>13.2</v>
      </c>
      <c r="F201" s="2">
        <f t="shared" si="33"/>
        <v>69.78</v>
      </c>
      <c r="G201" s="2">
        <f t="shared" si="33"/>
        <v>518</v>
      </c>
      <c r="H201" s="135"/>
      <c r="I201" s="135"/>
      <c r="J201" s="135"/>
      <c r="K201" s="135"/>
      <c r="L201" s="135"/>
      <c r="M201" s="136"/>
      <c r="N201" s="136"/>
      <c r="O201" s="136"/>
      <c r="P201" s="136"/>
      <c r="Q201" s="136"/>
      <c r="R201" s="136"/>
      <c r="S201" s="136"/>
      <c r="T201" s="136"/>
      <c r="U201" s="137"/>
      <c r="V201" s="38"/>
      <c r="W201" s="4"/>
    </row>
    <row r="202" spans="1:31" s="10" customFormat="1" ht="15" customHeight="1" x14ac:dyDescent="0.2">
      <c r="A202" s="158" t="s">
        <v>16</v>
      </c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60"/>
      <c r="W202" s="108"/>
    </row>
    <row r="203" spans="1:31" ht="36" customHeight="1" x14ac:dyDescent="0.25">
      <c r="A203" s="8">
        <v>103</v>
      </c>
      <c r="B203" s="9" t="s">
        <v>94</v>
      </c>
      <c r="C203" s="2">
        <v>250</v>
      </c>
      <c r="D203" s="2">
        <v>9</v>
      </c>
      <c r="E203" s="2">
        <v>7</v>
      </c>
      <c r="F203" s="2">
        <v>17</v>
      </c>
      <c r="G203" s="58">
        <v>130</v>
      </c>
      <c r="H203" s="2"/>
      <c r="I203" s="2"/>
      <c r="J203" s="2"/>
      <c r="K203" s="2"/>
      <c r="L203" s="86"/>
      <c r="M203" s="49">
        <v>0.01</v>
      </c>
      <c r="N203" s="49">
        <v>2.13</v>
      </c>
      <c r="O203" s="87">
        <v>0.02</v>
      </c>
      <c r="P203" s="87">
        <v>0.03</v>
      </c>
      <c r="Q203" s="87">
        <v>123.92</v>
      </c>
      <c r="R203" s="87">
        <v>41.78</v>
      </c>
      <c r="S203" s="87">
        <v>88.4</v>
      </c>
      <c r="T203" s="87">
        <v>0.215</v>
      </c>
      <c r="U203" s="4">
        <v>1.0999999999999999E-2</v>
      </c>
      <c r="V203" s="4">
        <v>2.85</v>
      </c>
      <c r="W203" s="4"/>
    </row>
    <row r="204" spans="1:31" ht="31.5" customHeight="1" x14ac:dyDescent="0.25">
      <c r="A204" s="8">
        <v>65</v>
      </c>
      <c r="B204" s="9" t="s">
        <v>96</v>
      </c>
      <c r="C204" s="2">
        <v>60</v>
      </c>
      <c r="D204" s="2">
        <v>5.3</v>
      </c>
      <c r="E204" s="2">
        <v>7.4</v>
      </c>
      <c r="F204" s="2">
        <v>8.5</v>
      </c>
      <c r="G204" s="58">
        <v>106</v>
      </c>
      <c r="H204" s="8"/>
      <c r="I204" s="8"/>
      <c r="J204" s="8"/>
      <c r="K204" s="8"/>
      <c r="L204" s="95"/>
      <c r="M204" s="49">
        <v>0.03</v>
      </c>
      <c r="N204" s="49"/>
      <c r="O204" s="87">
        <v>0.35</v>
      </c>
      <c r="P204" s="87">
        <v>0.01</v>
      </c>
      <c r="Q204" s="87">
        <v>136.59</v>
      </c>
      <c r="R204" s="87">
        <v>6.47</v>
      </c>
      <c r="S204" s="87">
        <v>48.16</v>
      </c>
      <c r="T204" s="87">
        <v>0.05</v>
      </c>
      <c r="U204" s="4">
        <v>1E-3</v>
      </c>
      <c r="V204" s="4"/>
      <c r="W204" s="4"/>
    </row>
    <row r="205" spans="1:31" ht="31.5" customHeight="1" x14ac:dyDescent="0.25">
      <c r="A205" s="94">
        <v>207</v>
      </c>
      <c r="B205" s="133" t="s">
        <v>114</v>
      </c>
      <c r="C205" s="94">
        <v>180</v>
      </c>
      <c r="D205" s="94">
        <v>2.94</v>
      </c>
      <c r="E205" s="94">
        <v>6.5</v>
      </c>
      <c r="F205" s="94">
        <v>40.98</v>
      </c>
      <c r="G205" s="94">
        <v>248</v>
      </c>
      <c r="H205" s="8"/>
      <c r="I205" s="8"/>
      <c r="J205" s="8"/>
      <c r="K205" s="8"/>
      <c r="L205" s="95"/>
      <c r="M205" s="49"/>
      <c r="N205" s="49"/>
      <c r="O205" s="87"/>
      <c r="P205" s="87"/>
      <c r="Q205" s="87"/>
      <c r="R205" s="87"/>
      <c r="S205" s="87"/>
      <c r="T205" s="87"/>
      <c r="U205" s="4"/>
      <c r="V205" s="4"/>
      <c r="W205" s="4"/>
    </row>
    <row r="206" spans="1:31" ht="31.5" customHeight="1" x14ac:dyDescent="0.25">
      <c r="A206" s="94">
        <v>422</v>
      </c>
      <c r="B206" s="133" t="s">
        <v>115</v>
      </c>
      <c r="C206" s="94">
        <v>30</v>
      </c>
      <c r="D206" s="94">
        <v>0.6</v>
      </c>
      <c r="E206" s="94">
        <v>0.78</v>
      </c>
      <c r="F206" s="94">
        <v>1.86</v>
      </c>
      <c r="G206" s="94">
        <v>17</v>
      </c>
      <c r="H206" s="8"/>
      <c r="I206" s="8"/>
      <c r="J206" s="8"/>
      <c r="K206" s="8"/>
      <c r="L206" s="95"/>
      <c r="M206" s="49"/>
      <c r="N206" s="49"/>
      <c r="O206" s="87"/>
      <c r="P206" s="87"/>
      <c r="Q206" s="87"/>
      <c r="R206" s="87"/>
      <c r="S206" s="87"/>
      <c r="T206" s="87"/>
      <c r="U206" s="4"/>
      <c r="V206" s="4"/>
      <c r="W206" s="4"/>
    </row>
    <row r="207" spans="1:31" ht="31.5" customHeight="1" x14ac:dyDescent="0.25">
      <c r="A207" s="8" t="s">
        <v>103</v>
      </c>
      <c r="B207" s="9" t="s">
        <v>104</v>
      </c>
      <c r="C207" s="2">
        <v>120</v>
      </c>
      <c r="D207" s="2">
        <v>1.35</v>
      </c>
      <c r="E207" s="2">
        <v>8.2100000000000009</v>
      </c>
      <c r="F207" s="2">
        <v>6.01</v>
      </c>
      <c r="G207" s="58">
        <v>142</v>
      </c>
      <c r="H207" s="8"/>
      <c r="I207" s="8"/>
      <c r="J207" s="8"/>
      <c r="K207" s="8"/>
      <c r="L207" s="95"/>
      <c r="M207" s="49"/>
      <c r="N207" s="49"/>
      <c r="O207" s="87"/>
      <c r="P207" s="87"/>
      <c r="Q207" s="87"/>
      <c r="R207" s="87"/>
      <c r="S207" s="87"/>
      <c r="T207" s="87"/>
      <c r="U207" s="4"/>
      <c r="V207" s="4"/>
      <c r="W207" s="4"/>
    </row>
    <row r="208" spans="1:31" ht="27" customHeight="1" x14ac:dyDescent="0.25">
      <c r="A208" s="8" t="s">
        <v>58</v>
      </c>
      <c r="B208" s="11" t="s">
        <v>40</v>
      </c>
      <c r="C208" s="2">
        <v>100</v>
      </c>
      <c r="D208" s="58">
        <v>0.4</v>
      </c>
      <c r="E208" s="58">
        <v>0.4</v>
      </c>
      <c r="F208" s="58">
        <v>10.4</v>
      </c>
      <c r="G208" s="58">
        <v>45</v>
      </c>
      <c r="H208" s="2"/>
      <c r="I208" s="2"/>
      <c r="J208" s="2"/>
      <c r="K208" s="2"/>
      <c r="L208" s="86"/>
      <c r="M208" s="49">
        <v>0.01</v>
      </c>
      <c r="N208" s="49"/>
      <c r="O208" s="87">
        <v>0.08</v>
      </c>
      <c r="P208" s="87">
        <v>0.1</v>
      </c>
      <c r="Q208" s="87">
        <v>109</v>
      </c>
      <c r="R208" s="87">
        <v>37</v>
      </c>
      <c r="S208" s="87">
        <v>19.5</v>
      </c>
      <c r="T208" s="87">
        <v>0.01</v>
      </c>
      <c r="U208" s="4">
        <v>1.2999999999999999E-2</v>
      </c>
      <c r="V208" s="4"/>
      <c r="W208" s="4"/>
    </row>
    <row r="209" spans="1:30" ht="27" customHeight="1" x14ac:dyDescent="0.25">
      <c r="A209" s="94" t="s">
        <v>58</v>
      </c>
      <c r="B209" s="133" t="s">
        <v>59</v>
      </c>
      <c r="C209" s="99">
        <v>48</v>
      </c>
      <c r="D209" s="99">
        <v>4.08</v>
      </c>
      <c r="E209" s="99">
        <v>1.58</v>
      </c>
      <c r="F209" s="99">
        <v>23.2</v>
      </c>
      <c r="G209" s="99">
        <v>97</v>
      </c>
      <c r="H209" s="67"/>
      <c r="I209" s="67"/>
      <c r="J209" s="67"/>
      <c r="K209" s="67"/>
      <c r="L209" s="68"/>
      <c r="M209" s="49">
        <v>0.03</v>
      </c>
      <c r="N209" s="49">
        <v>10</v>
      </c>
      <c r="O209" s="87">
        <v>5.0000000000000001E-3</v>
      </c>
      <c r="P209" s="87">
        <v>0.4</v>
      </c>
      <c r="Q209" s="87">
        <v>16</v>
      </c>
      <c r="R209" s="87">
        <v>11</v>
      </c>
      <c r="S209" s="87">
        <v>9</v>
      </c>
      <c r="T209" s="87">
        <v>3.78</v>
      </c>
      <c r="U209" s="4"/>
      <c r="V209" s="4"/>
      <c r="W209" s="4"/>
    </row>
    <row r="210" spans="1:30" ht="27" customHeight="1" x14ac:dyDescent="0.25">
      <c r="A210" s="94" t="s">
        <v>58</v>
      </c>
      <c r="B210" s="133" t="s">
        <v>60</v>
      </c>
      <c r="C210" s="99">
        <v>45</v>
      </c>
      <c r="D210" s="99">
        <v>3.6</v>
      </c>
      <c r="E210" s="99">
        <v>0.45</v>
      </c>
      <c r="F210" s="99">
        <v>21.96</v>
      </c>
      <c r="G210" s="99">
        <v>100</v>
      </c>
      <c r="H210" s="2"/>
      <c r="I210" s="2"/>
      <c r="J210" s="2"/>
      <c r="K210" s="2"/>
      <c r="L210" s="86"/>
      <c r="M210" s="49">
        <v>0.01</v>
      </c>
      <c r="N210" s="49"/>
      <c r="O210" s="87"/>
      <c r="P210" s="87">
        <v>0.05</v>
      </c>
      <c r="Q210" s="87">
        <v>10</v>
      </c>
      <c r="R210" s="87">
        <v>32</v>
      </c>
      <c r="S210" s="87"/>
      <c r="T210" s="87">
        <v>0.25</v>
      </c>
      <c r="U210" s="4"/>
      <c r="V210" s="4"/>
      <c r="W210" s="4"/>
    </row>
    <row r="211" spans="1:30" ht="18" customHeight="1" x14ac:dyDescent="0.25">
      <c r="A211" s="8" t="s">
        <v>58</v>
      </c>
      <c r="B211" s="9" t="s">
        <v>105</v>
      </c>
      <c r="C211" s="2">
        <v>200</v>
      </c>
      <c r="D211" s="2">
        <v>0.06</v>
      </c>
      <c r="E211" s="2"/>
      <c r="F211" s="2">
        <v>10.71</v>
      </c>
      <c r="G211" s="58">
        <v>63</v>
      </c>
      <c r="H211" s="2">
        <v>0.18</v>
      </c>
      <c r="I211" s="2">
        <v>0.08</v>
      </c>
      <c r="J211" s="2"/>
      <c r="K211" s="2">
        <v>35</v>
      </c>
      <c r="L211" s="86">
        <v>3.9</v>
      </c>
      <c r="M211" s="49">
        <v>0.06</v>
      </c>
      <c r="N211" s="49"/>
      <c r="O211" s="87"/>
      <c r="P211" s="87">
        <v>0.05</v>
      </c>
      <c r="Q211" s="87">
        <v>10</v>
      </c>
      <c r="R211" s="87">
        <v>32</v>
      </c>
      <c r="S211" s="87"/>
      <c r="T211" s="87">
        <v>0.6</v>
      </c>
      <c r="U211" s="4"/>
      <c r="V211" s="4"/>
      <c r="W211" s="4"/>
    </row>
    <row r="212" spans="1:30" ht="18" customHeight="1" x14ac:dyDescent="0.25">
      <c r="A212" s="177" t="s">
        <v>99</v>
      </c>
      <c r="B212" s="178"/>
      <c r="C212" s="2">
        <f>SUM(C203:C211)</f>
        <v>1033</v>
      </c>
      <c r="D212" s="2">
        <f t="shared" ref="D212:G212" si="34">SUM(D203:D211)</f>
        <v>27.330000000000002</v>
      </c>
      <c r="E212" s="2">
        <f t="shared" si="34"/>
        <v>32.32</v>
      </c>
      <c r="F212" s="2">
        <f t="shared" si="34"/>
        <v>140.62</v>
      </c>
      <c r="G212" s="2">
        <f t="shared" si="34"/>
        <v>948</v>
      </c>
      <c r="H212" s="2"/>
      <c r="I212" s="2"/>
      <c r="J212" s="2"/>
      <c r="K212" s="2"/>
      <c r="L212" s="86"/>
      <c r="M212" s="49"/>
      <c r="N212" s="49"/>
      <c r="O212" s="87"/>
      <c r="P212" s="87"/>
      <c r="Q212" s="87"/>
      <c r="R212" s="87"/>
      <c r="S212" s="87"/>
      <c r="T212" s="87"/>
      <c r="U212" s="4"/>
      <c r="V212" s="4"/>
      <c r="W212" s="4"/>
    </row>
    <row r="213" spans="1:30" s="24" customFormat="1" ht="18.75" customHeight="1" x14ac:dyDescent="0.2">
      <c r="A213" s="185" t="s">
        <v>17</v>
      </c>
      <c r="B213" s="186"/>
      <c r="C213" s="186"/>
      <c r="D213" s="23">
        <f>D212+D201</f>
        <v>45.89</v>
      </c>
      <c r="E213" s="23">
        <f t="shared" ref="E213:G213" si="35">E212+E201</f>
        <v>45.519999999999996</v>
      </c>
      <c r="F213" s="23">
        <f t="shared" si="35"/>
        <v>210.4</v>
      </c>
      <c r="G213" s="23">
        <f t="shared" si="35"/>
        <v>1466</v>
      </c>
      <c r="H213" s="23" t="e">
        <f>#REF!+H211+H208+H203+H200+H197+H198+H204+H210+H199+H209</f>
        <v>#REF!</v>
      </c>
      <c r="I213" s="23" t="e">
        <f>#REF!+I211+I208+I203+I200+I197+I198+I204+I210+I199+I209</f>
        <v>#REF!</v>
      </c>
      <c r="J213" s="23" t="e">
        <f>#REF!+J211+J208+J203+J200+J197+J198+J204+J210+J199+J209</f>
        <v>#REF!</v>
      </c>
      <c r="K213" s="23" t="e">
        <f>#REF!+K211+K208+K203+K200+K197+K198+K204+K210+K199+K209</f>
        <v>#REF!</v>
      </c>
      <c r="L213" s="23" t="e">
        <f>#REF!+L211+L208+L203+L200+L197+L198+L204+L210+L199+L209</f>
        <v>#REF!</v>
      </c>
      <c r="M213" s="23" t="e">
        <f>#REF!+M211+M208+M203+M200+M197+M198+M204+M210+M199+M209</f>
        <v>#REF!</v>
      </c>
      <c r="N213" s="23" t="e">
        <f>#REF!+N211+N208+N203+N200+N197+N198+N204+N210+N199+N209</f>
        <v>#REF!</v>
      </c>
      <c r="O213" s="23" t="e">
        <f>#REF!+O211+O208+O203+O200+O197+O198+O204+O210+O199+O209</f>
        <v>#REF!</v>
      </c>
      <c r="P213" s="23" t="e">
        <f>#REF!+P211+P208+P203+P200+P197+P198+P204+P210+P199+P209</f>
        <v>#REF!</v>
      </c>
      <c r="Q213" s="23" t="e">
        <f>#REF!+Q211+Q208+Q203+Q200+Q197+Q198+Q204+Q210+Q199+Q209</f>
        <v>#REF!</v>
      </c>
      <c r="R213" s="23" t="e">
        <f>#REF!+R211+R208+R203+R200+R197+R198+R204+R210+R199+R209</f>
        <v>#REF!</v>
      </c>
      <c r="S213" s="23" t="e">
        <f>#REF!+S211+S208+S203+S200+S197+S198+S204+S210+S199+S209</f>
        <v>#REF!</v>
      </c>
      <c r="T213" s="23" t="e">
        <f>#REF!+T211+T208+T203+T200+T197+T198+T204+T210+T199+T209</f>
        <v>#REF!</v>
      </c>
      <c r="U213" s="23" t="e">
        <f>#REF!+U211+U208+U203+U200+U197+U198+U204+U210+U199+U209</f>
        <v>#REF!</v>
      </c>
      <c r="V213" s="23" t="e">
        <f>#REF!+V211+V208+V203+V200+V197+V198+V204+V210+V199+V209</f>
        <v>#REF!</v>
      </c>
      <c r="W213" s="23" t="e">
        <f>#REF!+W211+W208+W203+W200+W197+W198+W204+W210+W199+W209</f>
        <v>#REF!</v>
      </c>
      <c r="X213" s="40"/>
      <c r="Y213" s="40"/>
      <c r="Z213" s="40"/>
      <c r="AA213" s="40"/>
      <c r="AB213" s="40"/>
      <c r="AC213" s="40"/>
      <c r="AD213" s="39"/>
    </row>
    <row r="214" spans="1:30" s="4" customFormat="1" ht="13.5" customHeight="1" x14ac:dyDescent="0.25">
      <c r="A214" s="158"/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60"/>
      <c r="X214" s="5"/>
      <c r="Y214" s="5"/>
      <c r="Z214" s="5"/>
      <c r="AA214" s="5"/>
      <c r="AB214" s="5"/>
      <c r="AC214" s="5"/>
      <c r="AD214" s="38"/>
    </row>
    <row r="215" spans="1:30" x14ac:dyDescent="0.25">
      <c r="A215" s="187" t="s">
        <v>56</v>
      </c>
      <c r="B215" s="188"/>
      <c r="C215" s="189"/>
      <c r="D215" s="42">
        <f t="shared" ref="D215:W215" si="36">D213+D191+D170+D149+D128+D107+D86+D64+D43+D21</f>
        <v>462</v>
      </c>
      <c r="E215" s="42">
        <f t="shared" si="36"/>
        <v>473.99999999999989</v>
      </c>
      <c r="F215" s="55">
        <f t="shared" si="36"/>
        <v>2009.9949999999999</v>
      </c>
      <c r="G215" s="55">
        <f t="shared" si="36"/>
        <v>14100</v>
      </c>
      <c r="H215" s="81" t="e">
        <f t="shared" si="36"/>
        <v>#REF!</v>
      </c>
      <c r="I215" s="81" t="e">
        <f t="shared" si="36"/>
        <v>#REF!</v>
      </c>
      <c r="J215" s="81" t="e">
        <f t="shared" si="36"/>
        <v>#REF!</v>
      </c>
      <c r="K215" s="81" t="e">
        <f t="shared" si="36"/>
        <v>#REF!</v>
      </c>
      <c r="L215" s="81" t="e">
        <f t="shared" si="36"/>
        <v>#REF!</v>
      </c>
      <c r="M215" s="55" t="e">
        <f t="shared" si="36"/>
        <v>#REF!</v>
      </c>
      <c r="N215" s="55" t="e">
        <f t="shared" si="36"/>
        <v>#REF!</v>
      </c>
      <c r="O215" s="55" t="e">
        <f t="shared" si="36"/>
        <v>#REF!</v>
      </c>
      <c r="P215" s="55" t="e">
        <f t="shared" si="36"/>
        <v>#REF!</v>
      </c>
      <c r="Q215" s="55" t="e">
        <f t="shared" si="36"/>
        <v>#REF!</v>
      </c>
      <c r="R215" s="55" t="e">
        <f t="shared" si="36"/>
        <v>#REF!</v>
      </c>
      <c r="S215" s="55" t="e">
        <f t="shared" si="36"/>
        <v>#REF!</v>
      </c>
      <c r="T215" s="55" t="e">
        <f t="shared" si="36"/>
        <v>#REF!</v>
      </c>
      <c r="U215" s="55" t="e">
        <f t="shared" si="36"/>
        <v>#REF!</v>
      </c>
      <c r="V215" s="55" t="e">
        <f t="shared" si="36"/>
        <v>#REF!</v>
      </c>
      <c r="W215" s="55" t="e">
        <f t="shared" si="36"/>
        <v>#REF!</v>
      </c>
    </row>
    <row r="216" spans="1:30" x14ac:dyDescent="0.25">
      <c r="A216" s="4"/>
      <c r="B216" s="45" t="s">
        <v>57</v>
      </c>
      <c r="C216" s="4"/>
      <c r="D216" s="46">
        <f>D215/10</f>
        <v>46.2</v>
      </c>
      <c r="E216" s="46">
        <f t="shared" ref="E216:T216" si="37">E215/10</f>
        <v>47.399999999999991</v>
      </c>
      <c r="F216" s="85">
        <f t="shared" si="37"/>
        <v>200.99949999999998</v>
      </c>
      <c r="G216" s="85">
        <f t="shared" si="37"/>
        <v>1410</v>
      </c>
      <c r="H216" s="84" t="e">
        <f t="shared" si="37"/>
        <v>#REF!</v>
      </c>
      <c r="I216" s="84" t="e">
        <f t="shared" si="37"/>
        <v>#REF!</v>
      </c>
      <c r="J216" s="84" t="e">
        <f t="shared" si="37"/>
        <v>#REF!</v>
      </c>
      <c r="K216" s="84" t="e">
        <f t="shared" si="37"/>
        <v>#REF!</v>
      </c>
      <c r="L216" s="84" t="e">
        <f t="shared" si="37"/>
        <v>#REF!</v>
      </c>
      <c r="M216" s="85" t="e">
        <f t="shared" si="37"/>
        <v>#REF!</v>
      </c>
      <c r="N216" s="85" t="e">
        <f t="shared" si="37"/>
        <v>#REF!</v>
      </c>
      <c r="O216" s="85" t="e">
        <f t="shared" si="37"/>
        <v>#REF!</v>
      </c>
      <c r="P216" s="85" t="e">
        <f t="shared" si="37"/>
        <v>#REF!</v>
      </c>
      <c r="Q216" s="85" t="e">
        <f>Q215/10</f>
        <v>#REF!</v>
      </c>
      <c r="R216" s="85" t="e">
        <f t="shared" si="37"/>
        <v>#REF!</v>
      </c>
      <c r="S216" s="85" t="e">
        <f t="shared" si="37"/>
        <v>#REF!</v>
      </c>
      <c r="T216" s="85" t="e">
        <f t="shared" si="37"/>
        <v>#REF!</v>
      </c>
      <c r="U216" s="85" t="e">
        <f t="shared" ref="U216:V216" si="38">U215/10</f>
        <v>#REF!</v>
      </c>
      <c r="V216" s="85" t="e">
        <f t="shared" si="38"/>
        <v>#REF!</v>
      </c>
      <c r="W216" s="85" t="e">
        <f t="shared" ref="W216" si="39">W215/10</f>
        <v>#REF!</v>
      </c>
    </row>
    <row r="217" spans="1:30" x14ac:dyDescent="0.25">
      <c r="A217" s="5"/>
      <c r="B217" s="90"/>
      <c r="C217" s="5"/>
      <c r="D217" s="91"/>
      <c r="E217" s="91"/>
      <c r="F217" s="92"/>
      <c r="G217" s="92"/>
      <c r="H217" s="93"/>
      <c r="I217" s="93"/>
      <c r="J217" s="93"/>
      <c r="K217" s="93"/>
      <c r="L217" s="93"/>
      <c r="M217" s="92"/>
      <c r="N217" s="92"/>
      <c r="O217" s="92"/>
      <c r="P217" s="92"/>
      <c r="Q217" s="92"/>
      <c r="R217" s="92"/>
      <c r="S217" s="92"/>
      <c r="T217" s="92"/>
    </row>
    <row r="218" spans="1:30" x14ac:dyDescent="0.25">
      <c r="A218" s="5"/>
      <c r="B218" s="90"/>
      <c r="C218" s="5"/>
      <c r="D218" s="1">
        <v>77</v>
      </c>
      <c r="E218" s="1">
        <v>79</v>
      </c>
      <c r="F218" s="1">
        <v>335</v>
      </c>
      <c r="G218" s="47">
        <v>2350</v>
      </c>
      <c r="H218" s="1"/>
      <c r="I218" s="1"/>
      <c r="J218" s="1"/>
      <c r="K218" s="1"/>
      <c r="L218" s="1"/>
      <c r="M218" s="47">
        <v>1.2</v>
      </c>
      <c r="N218" s="47">
        <v>60</v>
      </c>
      <c r="O218" s="102">
        <v>0.7</v>
      </c>
      <c r="P218" s="102"/>
      <c r="Q218" s="102">
        <v>1100</v>
      </c>
      <c r="R218" s="102">
        <v>1100</v>
      </c>
      <c r="S218" s="102">
        <v>250</v>
      </c>
      <c r="T218" s="102">
        <v>12</v>
      </c>
      <c r="U218" s="1">
        <v>0.1</v>
      </c>
    </row>
    <row r="219" spans="1:30" x14ac:dyDescent="0.25">
      <c r="A219" s="5"/>
      <c r="B219" s="90"/>
      <c r="C219" s="5"/>
      <c r="D219" s="91">
        <f>D218*60%</f>
        <v>46.199999999999996</v>
      </c>
      <c r="E219" s="91">
        <f t="shared" ref="E219:W219" si="40">E218*60%</f>
        <v>47.4</v>
      </c>
      <c r="F219" s="91">
        <f t="shared" si="40"/>
        <v>201</v>
      </c>
      <c r="G219" s="91">
        <f t="shared" si="40"/>
        <v>1410</v>
      </c>
      <c r="H219" s="91">
        <f t="shared" si="40"/>
        <v>0</v>
      </c>
      <c r="I219" s="91">
        <f t="shared" si="40"/>
        <v>0</v>
      </c>
      <c r="J219" s="91">
        <f t="shared" si="40"/>
        <v>0</v>
      </c>
      <c r="K219" s="91">
        <f t="shared" si="40"/>
        <v>0</v>
      </c>
      <c r="L219" s="91">
        <f t="shared" si="40"/>
        <v>0</v>
      </c>
      <c r="M219" s="91">
        <f t="shared" si="40"/>
        <v>0.72</v>
      </c>
      <c r="N219" s="91">
        <f t="shared" si="40"/>
        <v>36</v>
      </c>
      <c r="O219" s="91">
        <f t="shared" si="40"/>
        <v>0.42</v>
      </c>
      <c r="P219" s="91">
        <f t="shared" si="40"/>
        <v>0</v>
      </c>
      <c r="Q219" s="91">
        <f t="shared" si="40"/>
        <v>660</v>
      </c>
      <c r="R219" s="91">
        <f t="shared" si="40"/>
        <v>660</v>
      </c>
      <c r="S219" s="91">
        <f t="shared" si="40"/>
        <v>150</v>
      </c>
      <c r="T219" s="91">
        <f t="shared" si="40"/>
        <v>7.1999999999999993</v>
      </c>
      <c r="U219" s="91">
        <f t="shared" si="40"/>
        <v>0.06</v>
      </c>
      <c r="V219" s="91">
        <f t="shared" si="40"/>
        <v>0</v>
      </c>
      <c r="W219" s="91">
        <f t="shared" si="40"/>
        <v>0</v>
      </c>
    </row>
    <row r="220" spans="1:30" x14ac:dyDescent="0.25">
      <c r="A220" s="5"/>
      <c r="B220" s="90"/>
      <c r="C220" s="5"/>
      <c r="D220" s="91"/>
      <c r="E220" s="91"/>
      <c r="F220" s="92"/>
      <c r="G220" s="92"/>
      <c r="H220" s="93"/>
      <c r="I220" s="93"/>
      <c r="J220" s="93"/>
      <c r="K220" s="93"/>
      <c r="L220" s="93"/>
      <c r="M220" s="92"/>
      <c r="N220" s="92"/>
      <c r="O220" s="92"/>
      <c r="P220" s="92"/>
      <c r="Q220" s="92"/>
      <c r="R220" s="92"/>
      <c r="S220" s="92"/>
      <c r="T220" s="92"/>
    </row>
    <row r="221" spans="1:30" x14ac:dyDescent="0.25">
      <c r="A221" s="5"/>
      <c r="B221" s="90"/>
      <c r="C221" s="5"/>
      <c r="D221" s="91">
        <f>D219</f>
        <v>46.199999999999996</v>
      </c>
      <c r="E221" s="91">
        <f t="shared" ref="E221:V221" si="41">E219</f>
        <v>47.4</v>
      </c>
      <c r="F221" s="91">
        <f t="shared" si="41"/>
        <v>201</v>
      </c>
      <c r="G221" s="91">
        <f t="shared" si="41"/>
        <v>1410</v>
      </c>
      <c r="H221" s="91">
        <f t="shared" si="41"/>
        <v>0</v>
      </c>
      <c r="I221" s="91">
        <f t="shared" si="41"/>
        <v>0</v>
      </c>
      <c r="J221" s="91">
        <f t="shared" si="41"/>
        <v>0</v>
      </c>
      <c r="K221" s="91">
        <f t="shared" si="41"/>
        <v>0</v>
      </c>
      <c r="L221" s="91">
        <f t="shared" si="41"/>
        <v>0</v>
      </c>
      <c r="M221" s="91">
        <f t="shared" si="41"/>
        <v>0.72</v>
      </c>
      <c r="N221" s="91">
        <f t="shared" si="41"/>
        <v>36</v>
      </c>
      <c r="O221" s="91">
        <f t="shared" si="41"/>
        <v>0.42</v>
      </c>
      <c r="P221" s="91">
        <f t="shared" si="41"/>
        <v>0</v>
      </c>
      <c r="Q221" s="91">
        <f t="shared" si="41"/>
        <v>660</v>
      </c>
      <c r="R221" s="91">
        <f t="shared" si="41"/>
        <v>660</v>
      </c>
      <c r="S221" s="91">
        <f t="shared" si="41"/>
        <v>150</v>
      </c>
      <c r="T221" s="91">
        <f t="shared" si="41"/>
        <v>7.1999999999999993</v>
      </c>
      <c r="U221" s="91">
        <f t="shared" si="41"/>
        <v>0.06</v>
      </c>
      <c r="V221" s="91">
        <f t="shared" si="41"/>
        <v>0</v>
      </c>
    </row>
    <row r="222" spans="1:30" x14ac:dyDescent="0.25">
      <c r="A222" s="5"/>
      <c r="B222" s="90"/>
      <c r="C222" s="5"/>
      <c r="D222" s="91">
        <f>D221*10</f>
        <v>461.99999999999994</v>
      </c>
      <c r="E222" s="91">
        <f t="shared" ref="E222:T222" si="42">E221*10</f>
        <v>474</v>
      </c>
      <c r="F222" s="91">
        <f t="shared" si="42"/>
        <v>2010</v>
      </c>
      <c r="G222" s="91">
        <f t="shared" si="42"/>
        <v>14100</v>
      </c>
      <c r="H222" s="91">
        <f t="shared" si="42"/>
        <v>0</v>
      </c>
      <c r="I222" s="91">
        <f t="shared" si="42"/>
        <v>0</v>
      </c>
      <c r="J222" s="91">
        <f t="shared" si="42"/>
        <v>0</v>
      </c>
      <c r="K222" s="91">
        <f t="shared" si="42"/>
        <v>0</v>
      </c>
      <c r="L222" s="91">
        <f t="shared" si="42"/>
        <v>0</v>
      </c>
      <c r="M222" s="92">
        <f t="shared" si="42"/>
        <v>7.1999999999999993</v>
      </c>
      <c r="N222" s="92">
        <f t="shared" si="42"/>
        <v>360</v>
      </c>
      <c r="O222" s="92">
        <f t="shared" si="42"/>
        <v>4.2</v>
      </c>
      <c r="P222" s="92">
        <f t="shared" si="42"/>
        <v>0</v>
      </c>
      <c r="Q222" s="91">
        <f t="shared" si="42"/>
        <v>6600</v>
      </c>
      <c r="R222" s="91">
        <f t="shared" si="42"/>
        <v>6600</v>
      </c>
      <c r="S222" s="91">
        <f t="shared" si="42"/>
        <v>1500</v>
      </c>
      <c r="T222" s="91">
        <f t="shared" si="42"/>
        <v>72</v>
      </c>
      <c r="U222" s="91">
        <f t="shared" ref="U222:V222" si="43">U221*10</f>
        <v>0.6</v>
      </c>
      <c r="V222" s="91">
        <f t="shared" si="43"/>
        <v>0</v>
      </c>
    </row>
    <row r="223" spans="1:30" x14ac:dyDescent="0.25">
      <c r="A223" s="5"/>
      <c r="B223" s="90"/>
      <c r="C223" s="5"/>
      <c r="D223" s="91">
        <f>D215-D222</f>
        <v>0</v>
      </c>
      <c r="E223" s="91">
        <f t="shared" ref="E223:T223" si="44">E215-E222</f>
        <v>0</v>
      </c>
      <c r="F223" s="91">
        <f t="shared" si="44"/>
        <v>-5.0000000001091394E-3</v>
      </c>
      <c r="G223" s="91">
        <f t="shared" si="44"/>
        <v>0</v>
      </c>
      <c r="H223" s="91" t="e">
        <f t="shared" si="44"/>
        <v>#REF!</v>
      </c>
      <c r="I223" s="91" t="e">
        <f t="shared" si="44"/>
        <v>#REF!</v>
      </c>
      <c r="J223" s="91" t="e">
        <f t="shared" si="44"/>
        <v>#REF!</v>
      </c>
      <c r="K223" s="91" t="e">
        <f t="shared" si="44"/>
        <v>#REF!</v>
      </c>
      <c r="L223" s="91" t="e">
        <f t="shared" si="44"/>
        <v>#REF!</v>
      </c>
      <c r="M223" s="92" t="e">
        <f t="shared" si="44"/>
        <v>#REF!</v>
      </c>
      <c r="N223" s="92" t="e">
        <f t="shared" si="44"/>
        <v>#REF!</v>
      </c>
      <c r="O223" s="92" t="e">
        <f t="shared" si="44"/>
        <v>#REF!</v>
      </c>
      <c r="P223" s="92" t="e">
        <f t="shared" si="44"/>
        <v>#REF!</v>
      </c>
      <c r="Q223" s="91" t="e">
        <f t="shared" si="44"/>
        <v>#REF!</v>
      </c>
      <c r="R223" s="91" t="e">
        <f t="shared" si="44"/>
        <v>#REF!</v>
      </c>
      <c r="S223" s="91" t="e">
        <f t="shared" si="44"/>
        <v>#REF!</v>
      </c>
      <c r="T223" s="91" t="e">
        <f t="shared" si="44"/>
        <v>#REF!</v>
      </c>
      <c r="U223" s="91" t="e">
        <f t="shared" ref="U223:V223" si="45">U215-U222</f>
        <v>#REF!</v>
      </c>
      <c r="V223" s="91" t="e">
        <f t="shared" si="45"/>
        <v>#REF!</v>
      </c>
    </row>
    <row r="225" spans="1:20" x14ac:dyDescent="0.25">
      <c r="A225" s="27" t="s">
        <v>73</v>
      </c>
      <c r="B225" s="27" t="s">
        <v>15</v>
      </c>
      <c r="C225" s="1">
        <f>G201+G180+G160+G117+G97+G75+G53+G32+G11+G139</f>
        <v>5865</v>
      </c>
      <c r="E225" s="57">
        <f>C225*60/G215</f>
        <v>24.957446808510639</v>
      </c>
      <c r="G225" s="47" t="s">
        <v>47</v>
      </c>
      <c r="M225" s="63">
        <f>D216*4*100/G216</f>
        <v>13.106382978723405</v>
      </c>
    </row>
    <row r="226" spans="1:20" x14ac:dyDescent="0.25">
      <c r="A226" s="27" t="s">
        <v>74</v>
      </c>
      <c r="B226" s="27" t="s">
        <v>16</v>
      </c>
      <c r="C226" s="1">
        <f>G20+G42+G63+G85+G106+G127+G148+G169+G190+G212</f>
        <v>8235</v>
      </c>
      <c r="E226" s="57">
        <f>C226*60/G215</f>
        <v>35.042553191489361</v>
      </c>
      <c r="G226" s="47" t="s">
        <v>48</v>
      </c>
      <c r="M226" s="63">
        <f>E216*9*100/G216</f>
        <v>30.255319148936167</v>
      </c>
    </row>
    <row r="227" spans="1:20" x14ac:dyDescent="0.25">
      <c r="A227" s="27"/>
      <c r="E227" s="57"/>
      <c r="G227" s="47" t="s">
        <v>49</v>
      </c>
      <c r="M227" s="63">
        <f>F216*4*100/G216</f>
        <v>57.02113475177304</v>
      </c>
    </row>
    <row r="228" spans="1:20" hidden="1" x14ac:dyDescent="0.25">
      <c r="A228" s="27"/>
      <c r="E228" s="57"/>
    </row>
    <row r="229" spans="1:20" hidden="1" x14ac:dyDescent="0.25">
      <c r="A229" s="27"/>
      <c r="D229" s="1">
        <v>46.2</v>
      </c>
      <c r="E229" s="57">
        <v>47.4</v>
      </c>
      <c r="F229" s="47">
        <v>201</v>
      </c>
      <c r="G229" s="47">
        <v>1410</v>
      </c>
      <c r="M229" s="47">
        <v>0.72</v>
      </c>
      <c r="N229" s="47">
        <v>36</v>
      </c>
      <c r="O229" s="47">
        <v>0.42</v>
      </c>
      <c r="P229" s="47">
        <v>6</v>
      </c>
      <c r="Q229" s="47">
        <v>660</v>
      </c>
      <c r="R229" s="47">
        <v>990</v>
      </c>
      <c r="S229" s="47">
        <v>150</v>
      </c>
      <c r="T229" s="47">
        <v>7.2</v>
      </c>
    </row>
    <row r="230" spans="1:20" hidden="1" x14ac:dyDescent="0.25">
      <c r="D230" s="1">
        <f>D229*10</f>
        <v>462</v>
      </c>
      <c r="E230" s="1">
        <f t="shared" ref="E230:T230" si="46">E229*10</f>
        <v>474</v>
      </c>
      <c r="F230" s="47">
        <f t="shared" si="46"/>
        <v>2010</v>
      </c>
      <c r="G230" s="47">
        <f t="shared" si="46"/>
        <v>14100</v>
      </c>
      <c r="H230" s="66">
        <f t="shared" si="46"/>
        <v>0</v>
      </c>
      <c r="I230" s="66">
        <f t="shared" si="46"/>
        <v>0</v>
      </c>
      <c r="J230" s="66">
        <f t="shared" si="46"/>
        <v>0</v>
      </c>
      <c r="K230" s="66">
        <f t="shared" si="46"/>
        <v>0</v>
      </c>
      <c r="L230" s="66">
        <f t="shared" si="46"/>
        <v>0</v>
      </c>
      <c r="M230" s="47">
        <f t="shared" si="46"/>
        <v>7.1999999999999993</v>
      </c>
      <c r="N230" s="47">
        <f t="shared" si="46"/>
        <v>360</v>
      </c>
      <c r="O230" s="47">
        <f t="shared" si="46"/>
        <v>4.2</v>
      </c>
      <c r="P230" s="47">
        <f t="shared" si="46"/>
        <v>60</v>
      </c>
      <c r="Q230" s="47">
        <f t="shared" si="46"/>
        <v>6600</v>
      </c>
      <c r="R230" s="47">
        <f t="shared" si="46"/>
        <v>9900</v>
      </c>
      <c r="S230" s="47">
        <f t="shared" si="46"/>
        <v>1500</v>
      </c>
      <c r="T230" s="47">
        <f t="shared" si="46"/>
        <v>72</v>
      </c>
    </row>
    <row r="231" spans="1:20" hidden="1" x14ac:dyDescent="0.25">
      <c r="D231" s="75">
        <f>D230-D215</f>
        <v>0</v>
      </c>
      <c r="E231" s="75">
        <f t="shared" ref="E231:T231" si="47">E230-E215</f>
        <v>0</v>
      </c>
      <c r="F231" s="76">
        <f t="shared" si="47"/>
        <v>5.0000000001091394E-3</v>
      </c>
      <c r="G231" s="76">
        <f t="shared" si="47"/>
        <v>0</v>
      </c>
      <c r="H231" s="83" t="e">
        <f t="shared" si="47"/>
        <v>#REF!</v>
      </c>
      <c r="I231" s="83" t="e">
        <f t="shared" si="47"/>
        <v>#REF!</v>
      </c>
      <c r="J231" s="83" t="e">
        <f t="shared" si="47"/>
        <v>#REF!</v>
      </c>
      <c r="K231" s="83" t="e">
        <f t="shared" si="47"/>
        <v>#REF!</v>
      </c>
      <c r="L231" s="83" t="e">
        <f t="shared" si="47"/>
        <v>#REF!</v>
      </c>
      <c r="M231" s="76" t="e">
        <f t="shared" si="47"/>
        <v>#REF!</v>
      </c>
      <c r="N231" s="76" t="e">
        <f t="shared" si="47"/>
        <v>#REF!</v>
      </c>
      <c r="O231" s="76" t="e">
        <f t="shared" si="47"/>
        <v>#REF!</v>
      </c>
      <c r="P231" s="76" t="e">
        <f t="shared" si="47"/>
        <v>#REF!</v>
      </c>
      <c r="Q231" s="76" t="e">
        <f t="shared" si="47"/>
        <v>#REF!</v>
      </c>
      <c r="R231" s="76" t="e">
        <f t="shared" si="47"/>
        <v>#REF!</v>
      </c>
      <c r="S231" s="76" t="e">
        <f t="shared" si="47"/>
        <v>#REF!</v>
      </c>
      <c r="T231" s="76" t="e">
        <f t="shared" si="47"/>
        <v>#REF!</v>
      </c>
    </row>
    <row r="232" spans="1:20" hidden="1" x14ac:dyDescent="0.25"/>
    <row r="233" spans="1:20" hidden="1" x14ac:dyDescent="0.25">
      <c r="D233" s="1">
        <f>D231/3</f>
        <v>0</v>
      </c>
      <c r="E233" s="1">
        <f t="shared" ref="E233:T233" si="48">E231/3</f>
        <v>0</v>
      </c>
      <c r="F233" s="1">
        <f t="shared" si="48"/>
        <v>1.6666666667030465E-3</v>
      </c>
      <c r="G233" s="1">
        <f t="shared" si="48"/>
        <v>0</v>
      </c>
      <c r="H233" s="1" t="e">
        <f t="shared" si="48"/>
        <v>#REF!</v>
      </c>
      <c r="I233" s="1" t="e">
        <f t="shared" si="48"/>
        <v>#REF!</v>
      </c>
      <c r="J233" s="1" t="e">
        <f t="shared" si="48"/>
        <v>#REF!</v>
      </c>
      <c r="K233" s="1" t="e">
        <f t="shared" si="48"/>
        <v>#REF!</v>
      </c>
      <c r="L233" s="1" t="e">
        <f t="shared" si="48"/>
        <v>#REF!</v>
      </c>
      <c r="M233" s="47" t="e">
        <f t="shared" si="48"/>
        <v>#REF!</v>
      </c>
      <c r="N233" s="47" t="e">
        <f t="shared" si="48"/>
        <v>#REF!</v>
      </c>
      <c r="O233" s="47" t="e">
        <f t="shared" si="48"/>
        <v>#REF!</v>
      </c>
      <c r="P233" s="47" t="e">
        <f t="shared" si="48"/>
        <v>#REF!</v>
      </c>
      <c r="Q233" s="1" t="e">
        <f t="shared" si="48"/>
        <v>#REF!</v>
      </c>
      <c r="R233" s="1" t="e">
        <f t="shared" si="48"/>
        <v>#REF!</v>
      </c>
      <c r="S233" s="1" t="e">
        <f t="shared" si="48"/>
        <v>#REF!</v>
      </c>
      <c r="T233" s="1" t="e">
        <f t="shared" si="48"/>
        <v>#REF!</v>
      </c>
    </row>
    <row r="235" spans="1:20" ht="19.5" customHeight="1" x14ac:dyDescent="0.25">
      <c r="A235" s="184" t="s">
        <v>95</v>
      </c>
      <c r="B235" s="184"/>
      <c r="C235" s="184"/>
      <c r="D235" s="184"/>
      <c r="E235" s="184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</row>
    <row r="236" spans="1:20" x14ac:dyDescent="0.25">
      <c r="A236" s="184"/>
      <c r="B236" s="184"/>
      <c r="C236" s="184"/>
      <c r="D236" s="184"/>
      <c r="E236" s="184"/>
      <c r="F236" s="184"/>
      <c r="G236" s="184"/>
      <c r="H236" s="184"/>
      <c r="I236" s="184"/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4"/>
    </row>
    <row r="237" spans="1:20" x14ac:dyDescent="0.25">
      <c r="A237" s="184"/>
      <c r="B237" s="184"/>
      <c r="C237" s="184"/>
      <c r="D237" s="184"/>
      <c r="E237" s="184"/>
      <c r="F237" s="184"/>
      <c r="G237" s="184"/>
      <c r="H237" s="184"/>
      <c r="I237" s="184"/>
      <c r="J237" s="184"/>
      <c r="K237" s="184"/>
      <c r="L237" s="184"/>
      <c r="M237" s="184"/>
      <c r="N237" s="184"/>
      <c r="O237" s="184"/>
      <c r="P237" s="184"/>
      <c r="Q237" s="184"/>
      <c r="R237" s="184"/>
      <c r="S237" s="184"/>
      <c r="T237" s="184"/>
    </row>
    <row r="238" spans="1:20" x14ac:dyDescent="0.25">
      <c r="A238" s="184"/>
      <c r="B238" s="184"/>
      <c r="C238" s="184"/>
      <c r="D238" s="184"/>
      <c r="E238" s="184"/>
      <c r="F238" s="184"/>
      <c r="G238" s="184"/>
      <c r="H238" s="184"/>
      <c r="I238" s="184"/>
      <c r="J238" s="184"/>
      <c r="K238" s="184"/>
      <c r="L238" s="184"/>
      <c r="M238" s="184"/>
      <c r="N238" s="184"/>
      <c r="O238" s="184"/>
      <c r="P238" s="184"/>
      <c r="Q238" s="184"/>
      <c r="R238" s="184"/>
      <c r="S238" s="184"/>
      <c r="T238" s="184"/>
    </row>
    <row r="239" spans="1:20" x14ac:dyDescent="0.25">
      <c r="A239" s="184"/>
      <c r="B239" s="184"/>
      <c r="C239" s="184"/>
      <c r="D239" s="184"/>
      <c r="E239" s="184"/>
      <c r="F239" s="184"/>
      <c r="G239" s="184"/>
      <c r="H239" s="184"/>
      <c r="I239" s="184"/>
      <c r="J239" s="184"/>
      <c r="K239" s="184"/>
      <c r="L239" s="184"/>
      <c r="M239" s="184"/>
      <c r="N239" s="184"/>
      <c r="O239" s="184"/>
      <c r="P239" s="184"/>
      <c r="Q239" s="184"/>
      <c r="R239" s="184"/>
      <c r="S239" s="184"/>
      <c r="T239" s="184"/>
    </row>
    <row r="240" spans="1:20" x14ac:dyDescent="0.25">
      <c r="A240" s="184"/>
      <c r="B240" s="184"/>
      <c r="C240" s="184"/>
      <c r="D240" s="184"/>
      <c r="E240" s="184"/>
      <c r="F240" s="184"/>
      <c r="G240" s="184"/>
      <c r="H240" s="184"/>
      <c r="I240" s="184"/>
      <c r="J240" s="184"/>
      <c r="K240" s="184"/>
      <c r="L240" s="184"/>
      <c r="M240" s="184"/>
      <c r="N240" s="184"/>
      <c r="O240" s="184"/>
      <c r="P240" s="184"/>
      <c r="Q240" s="184"/>
      <c r="R240" s="184"/>
      <c r="S240" s="184"/>
      <c r="T240" s="184"/>
    </row>
    <row r="241" spans="2:20" ht="45" x14ac:dyDescent="0.25">
      <c r="B241" s="27" t="s">
        <v>62</v>
      </c>
      <c r="F241" s="1"/>
      <c r="H241" s="1"/>
      <c r="I241" s="1"/>
      <c r="J241" s="1"/>
      <c r="K241" s="1"/>
      <c r="L241" s="1"/>
      <c r="O241" s="102"/>
      <c r="P241" s="102"/>
      <c r="Q241" s="102"/>
      <c r="R241" s="102"/>
      <c r="S241" s="102"/>
      <c r="T241" s="102"/>
    </row>
    <row r="242" spans="2:20" ht="30" customHeight="1" x14ac:dyDescent="0.25">
      <c r="B242" s="27" t="s">
        <v>75</v>
      </c>
      <c r="E242" s="1" t="s">
        <v>76</v>
      </c>
    </row>
    <row r="245" spans="2:20" ht="30" x14ac:dyDescent="0.25">
      <c r="B245" s="27" t="s">
        <v>67</v>
      </c>
    </row>
    <row r="247" spans="2:20" ht="45" x14ac:dyDescent="0.25">
      <c r="B247" s="27" t="s">
        <v>68</v>
      </c>
    </row>
  </sheetData>
  <mergeCells count="172">
    <mergeCell ref="A201:B201"/>
    <mergeCell ref="A212:B212"/>
    <mergeCell ref="A42:B42"/>
    <mergeCell ref="A53:B53"/>
    <mergeCell ref="A63:B63"/>
    <mergeCell ref="A75:B75"/>
    <mergeCell ref="A85:B85"/>
    <mergeCell ref="A97:B97"/>
    <mergeCell ref="A106:B106"/>
    <mergeCell ref="A117:B117"/>
    <mergeCell ref="A127:B127"/>
    <mergeCell ref="A192:V192"/>
    <mergeCell ref="A193:V193"/>
    <mergeCell ref="Q194:V194"/>
    <mergeCell ref="A196:V196"/>
    <mergeCell ref="A202:V202"/>
    <mergeCell ref="K194:L194"/>
    <mergeCell ref="M194:P194"/>
    <mergeCell ref="M152:P152"/>
    <mergeCell ref="A86:C86"/>
    <mergeCell ref="C110:C111"/>
    <mergeCell ref="G110:G111"/>
    <mergeCell ref="G131:G132"/>
    <mergeCell ref="B131:B132"/>
    <mergeCell ref="G194:G195"/>
    <mergeCell ref="A191:C191"/>
    <mergeCell ref="A190:B190"/>
    <mergeCell ref="A154:V154"/>
    <mergeCell ref="A161:V161"/>
    <mergeCell ref="A171:V171"/>
    <mergeCell ref="A172:V172"/>
    <mergeCell ref="Q173:V173"/>
    <mergeCell ref="A175:V175"/>
    <mergeCell ref="A181:V181"/>
    <mergeCell ref="M173:P173"/>
    <mergeCell ref="A160:B160"/>
    <mergeCell ref="A169:B169"/>
    <mergeCell ref="A180:B180"/>
    <mergeCell ref="A87:V87"/>
    <mergeCell ref="A88:V88"/>
    <mergeCell ref="A44:V44"/>
    <mergeCell ref="C131:C132"/>
    <mergeCell ref="K152:L152"/>
    <mergeCell ref="H173:J173"/>
    <mergeCell ref="G152:G153"/>
    <mergeCell ref="C152:C153"/>
    <mergeCell ref="A133:V133"/>
    <mergeCell ref="A140:V140"/>
    <mergeCell ref="A150:V150"/>
    <mergeCell ref="Q152:V152"/>
    <mergeCell ref="H67:J67"/>
    <mergeCell ref="D67:F67"/>
    <mergeCell ref="K67:L67"/>
    <mergeCell ref="A110:A111"/>
    <mergeCell ref="B110:B111"/>
    <mergeCell ref="A45:V45"/>
    <mergeCell ref="Q46:V46"/>
    <mergeCell ref="A48:V48"/>
    <mergeCell ref="A54:V54"/>
    <mergeCell ref="A65:V65"/>
    <mergeCell ref="A66:V66"/>
    <mergeCell ref="A69:V69"/>
    <mergeCell ref="A24:A25"/>
    <mergeCell ref="B24:B25"/>
    <mergeCell ref="C24:C25"/>
    <mergeCell ref="G24:G25"/>
    <mergeCell ref="D3:F3"/>
    <mergeCell ref="A43:C43"/>
    <mergeCell ref="C46:C47"/>
    <mergeCell ref="G46:G47"/>
    <mergeCell ref="M46:P46"/>
    <mergeCell ref="A235:T240"/>
    <mergeCell ref="A213:C213"/>
    <mergeCell ref="K173:L173"/>
    <mergeCell ref="A215:C215"/>
    <mergeCell ref="M131:P131"/>
    <mergeCell ref="D173:F173"/>
    <mergeCell ref="A214:V214"/>
    <mergeCell ref="A173:A174"/>
    <mergeCell ref="B173:B174"/>
    <mergeCell ref="C173:C174"/>
    <mergeCell ref="G173:G174"/>
    <mergeCell ref="A170:C170"/>
    <mergeCell ref="D152:F152"/>
    <mergeCell ref="A149:C149"/>
    <mergeCell ref="A131:A132"/>
    <mergeCell ref="D194:F194"/>
    <mergeCell ref="H194:J194"/>
    <mergeCell ref="A194:A195"/>
    <mergeCell ref="B194:B195"/>
    <mergeCell ref="C194:C195"/>
    <mergeCell ref="A139:B139"/>
    <mergeCell ref="A148:B148"/>
    <mergeCell ref="A152:A153"/>
    <mergeCell ref="B152:B153"/>
    <mergeCell ref="A2:V2"/>
    <mergeCell ref="Q3:V3"/>
    <mergeCell ref="A12:V12"/>
    <mergeCell ref="A22:V22"/>
    <mergeCell ref="A23:V23"/>
    <mergeCell ref="Q24:V24"/>
    <mergeCell ref="A5:V5"/>
    <mergeCell ref="A26:V26"/>
    <mergeCell ref="A33:V33"/>
    <mergeCell ref="M24:P24"/>
    <mergeCell ref="D24:F24"/>
    <mergeCell ref="H24:J24"/>
    <mergeCell ref="K24:L24"/>
    <mergeCell ref="A11:B11"/>
    <mergeCell ref="A20:B20"/>
    <mergeCell ref="A32:B32"/>
    <mergeCell ref="M3:P3"/>
    <mergeCell ref="H3:J3"/>
    <mergeCell ref="A21:C21"/>
    <mergeCell ref="K3:L3"/>
    <mergeCell ref="G3:G4"/>
    <mergeCell ref="B3:B4"/>
    <mergeCell ref="C3:C4"/>
    <mergeCell ref="A3:A4"/>
    <mergeCell ref="A76:V76"/>
    <mergeCell ref="H46:J46"/>
    <mergeCell ref="A46:A47"/>
    <mergeCell ref="B46:B47"/>
    <mergeCell ref="K46:L46"/>
    <mergeCell ref="D46:F46"/>
    <mergeCell ref="M67:P67"/>
    <mergeCell ref="Q67:T67"/>
    <mergeCell ref="A64:C64"/>
    <mergeCell ref="A67:A68"/>
    <mergeCell ref="B67:B68"/>
    <mergeCell ref="C67:C68"/>
    <mergeCell ref="G67:G68"/>
    <mergeCell ref="G89:G90"/>
    <mergeCell ref="M89:P89"/>
    <mergeCell ref="D110:F110"/>
    <mergeCell ref="D89:F89"/>
    <mergeCell ref="H89:J89"/>
    <mergeCell ref="K89:L89"/>
    <mergeCell ref="H131:J131"/>
    <mergeCell ref="A118:V118"/>
    <mergeCell ref="A129:V129"/>
    <mergeCell ref="A130:V130"/>
    <mergeCell ref="Q131:V131"/>
    <mergeCell ref="A128:C128"/>
    <mergeCell ref="K110:L110"/>
    <mergeCell ref="A107:C107"/>
    <mergeCell ref="H110:J110"/>
    <mergeCell ref="A89:A90"/>
    <mergeCell ref="H152:J152"/>
    <mergeCell ref="W193:W195"/>
    <mergeCell ref="W2:W4"/>
    <mergeCell ref="W23:W25"/>
    <mergeCell ref="W45:W47"/>
    <mergeCell ref="W66:W68"/>
    <mergeCell ref="W88:W90"/>
    <mergeCell ref="W109:W111"/>
    <mergeCell ref="W130:W132"/>
    <mergeCell ref="W151:W153"/>
    <mergeCell ref="W172:W174"/>
    <mergeCell ref="Q89:V89"/>
    <mergeCell ref="A91:V91"/>
    <mergeCell ref="A98:V98"/>
    <mergeCell ref="A108:V108"/>
    <mergeCell ref="A109:V109"/>
    <mergeCell ref="Q110:V110"/>
    <mergeCell ref="A112:V112"/>
    <mergeCell ref="M110:P110"/>
    <mergeCell ref="A151:V151"/>
    <mergeCell ref="D131:F131"/>
    <mergeCell ref="K131:L131"/>
    <mergeCell ref="B89:B90"/>
    <mergeCell ref="C89:C90"/>
  </mergeCells>
  <phoneticPr fontId="0" type="noConversion"/>
  <pageMargins left="0.78740157480314965" right="0.51181102362204722" top="0.55118110236220474" bottom="0.59055118110236227" header="0.31496062992125984" footer="0.31496062992125984"/>
  <pageSetup paperSize="9" scale="50" orientation="landscape" r:id="rId1"/>
  <rowBreaks count="4" manualBreakCount="4">
    <brk id="43" max="16383" man="1"/>
    <brk id="87" max="16383" man="1"/>
    <brk id="128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3"/>
  <sheetViews>
    <sheetView tabSelected="1" zoomScale="80" zoomScaleNormal="80" zoomScaleSheetLayoutView="70" workbookViewId="0">
      <selection activeCell="A185" sqref="A185:B185"/>
    </sheetView>
  </sheetViews>
  <sheetFormatPr defaultRowHeight="15" x14ac:dyDescent="0.25"/>
  <cols>
    <col min="1" max="1" width="9.28515625" style="1" customWidth="1"/>
    <col min="2" max="2" width="43" style="27" customWidth="1"/>
    <col min="3" max="3" width="14" style="1" customWidth="1"/>
    <col min="4" max="4" width="12" style="47" customWidth="1"/>
    <col min="5" max="5" width="13.140625" style="47" customWidth="1"/>
    <col min="6" max="6" width="12.140625" style="47" customWidth="1"/>
    <col min="7" max="7" width="27" style="47" customWidth="1"/>
    <col min="8" max="8" width="8.85546875" style="66" hidden="1" customWidth="1"/>
    <col min="9" max="9" width="7.85546875" style="66" hidden="1" customWidth="1"/>
    <col min="10" max="10" width="6.5703125" style="66" hidden="1" customWidth="1"/>
    <col min="11" max="11" width="8.5703125" style="66" hidden="1" customWidth="1"/>
    <col min="12" max="12" width="8.42578125" style="66" hidden="1" customWidth="1"/>
    <col min="13" max="15" width="0" style="102" hidden="1" customWidth="1"/>
    <col min="16" max="16" width="0" style="66" hidden="1" customWidth="1"/>
    <col min="17" max="17" width="10.42578125" style="102" hidden="1" customWidth="1"/>
    <col min="18" max="18" width="11.85546875" style="102" hidden="1" customWidth="1"/>
    <col min="19" max="22" width="0" style="102" hidden="1" customWidth="1"/>
    <col min="23" max="23" width="12.85546875" style="102" hidden="1" customWidth="1"/>
    <col min="24" max="16384" width="9.140625" style="1"/>
  </cols>
  <sheetData>
    <row r="1" spans="1:23" ht="14.25" customHeight="1" x14ac:dyDescent="0.25"/>
    <row r="2" spans="1:23" ht="15" customHeight="1" x14ac:dyDescent="0.25">
      <c r="A2" s="158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60"/>
      <c r="W2" s="198" t="s">
        <v>66</v>
      </c>
    </row>
    <row r="3" spans="1:23" ht="33" customHeight="1" x14ac:dyDescent="0.25">
      <c r="A3" s="173" t="s">
        <v>1</v>
      </c>
      <c r="B3" s="173" t="s">
        <v>2</v>
      </c>
      <c r="C3" s="173" t="s">
        <v>3</v>
      </c>
      <c r="D3" s="204" t="s">
        <v>5</v>
      </c>
      <c r="E3" s="205"/>
      <c r="F3" s="213"/>
      <c r="G3" s="181" t="s">
        <v>27</v>
      </c>
      <c r="H3" s="150" t="s">
        <v>8</v>
      </c>
      <c r="I3" s="151"/>
      <c r="J3" s="179"/>
      <c r="K3" s="150" t="s">
        <v>12</v>
      </c>
      <c r="L3" s="151"/>
      <c r="M3" s="207" t="s">
        <v>41</v>
      </c>
      <c r="N3" s="208"/>
      <c r="O3" s="208"/>
      <c r="P3" s="209"/>
      <c r="Q3" s="201" t="s">
        <v>42</v>
      </c>
      <c r="R3" s="202"/>
      <c r="S3" s="202"/>
      <c r="T3" s="202"/>
      <c r="U3" s="202"/>
      <c r="V3" s="203"/>
      <c r="W3" s="199"/>
    </row>
    <row r="4" spans="1:23" ht="19.5" customHeight="1" x14ac:dyDescent="0.25">
      <c r="A4" s="183"/>
      <c r="B4" s="183"/>
      <c r="C4" s="183"/>
      <c r="D4" s="61" t="s">
        <v>4</v>
      </c>
      <c r="E4" s="64" t="s">
        <v>6</v>
      </c>
      <c r="F4" s="77" t="s">
        <v>7</v>
      </c>
      <c r="G4" s="182"/>
      <c r="H4" s="80" t="s">
        <v>9</v>
      </c>
      <c r="I4" s="80" t="s">
        <v>10</v>
      </c>
      <c r="J4" s="80" t="s">
        <v>11</v>
      </c>
      <c r="K4" s="80" t="s">
        <v>13</v>
      </c>
      <c r="L4" s="79" t="s">
        <v>14</v>
      </c>
      <c r="M4" s="104" t="s">
        <v>9</v>
      </c>
      <c r="N4" s="104" t="s">
        <v>11</v>
      </c>
      <c r="O4" s="104" t="s">
        <v>43</v>
      </c>
      <c r="P4" s="111" t="s">
        <v>44</v>
      </c>
      <c r="Q4" s="104" t="s">
        <v>13</v>
      </c>
      <c r="R4" s="104" t="s">
        <v>45</v>
      </c>
      <c r="S4" s="104" t="s">
        <v>46</v>
      </c>
      <c r="T4" s="104" t="s">
        <v>14</v>
      </c>
      <c r="U4" s="121" t="s">
        <v>63</v>
      </c>
      <c r="V4" s="121" t="s">
        <v>64</v>
      </c>
      <c r="W4" s="200"/>
    </row>
    <row r="5" spans="1:23" x14ac:dyDescent="0.25">
      <c r="A5" s="158" t="s">
        <v>15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W5" s="121"/>
    </row>
    <row r="6" spans="1:23" ht="31.5" customHeight="1" x14ac:dyDescent="0.25">
      <c r="A6" s="8">
        <v>245</v>
      </c>
      <c r="B6" s="9" t="s">
        <v>116</v>
      </c>
      <c r="C6" s="2">
        <v>200</v>
      </c>
      <c r="D6" s="58">
        <v>7.7</v>
      </c>
      <c r="E6" s="58">
        <v>9.91</v>
      </c>
      <c r="F6" s="58">
        <v>47.97</v>
      </c>
      <c r="G6" s="58">
        <v>243</v>
      </c>
      <c r="H6" s="67">
        <v>7.0000000000000007E-2</v>
      </c>
      <c r="I6" s="67">
        <v>0.05</v>
      </c>
      <c r="J6" s="67"/>
      <c r="K6" s="67">
        <v>13.9</v>
      </c>
      <c r="L6" s="68">
        <v>0.76</v>
      </c>
      <c r="M6" s="87">
        <v>7.0000000000000007E-2</v>
      </c>
      <c r="N6" s="49">
        <v>2</v>
      </c>
      <c r="O6" s="87">
        <v>230</v>
      </c>
      <c r="P6" s="69">
        <v>3.58</v>
      </c>
      <c r="Q6" s="87">
        <v>90</v>
      </c>
      <c r="R6" s="87">
        <v>1.6</v>
      </c>
      <c r="S6" s="87"/>
      <c r="T6" s="87">
        <v>4.3899999999999997</v>
      </c>
      <c r="U6" s="121">
        <v>0.03</v>
      </c>
      <c r="V6" s="121">
        <v>3.5</v>
      </c>
      <c r="W6" s="121"/>
    </row>
    <row r="7" spans="1:23" ht="34.5" customHeight="1" x14ac:dyDescent="0.25">
      <c r="A7" s="94">
        <v>69</v>
      </c>
      <c r="B7" s="133" t="s">
        <v>120</v>
      </c>
      <c r="C7" s="99">
        <v>100</v>
      </c>
      <c r="D7" s="99">
        <v>4.75</v>
      </c>
      <c r="E7" s="99">
        <v>2.4500000000000002</v>
      </c>
      <c r="F7" s="99">
        <v>26.7</v>
      </c>
      <c r="G7" s="99">
        <v>200</v>
      </c>
      <c r="H7" s="67"/>
      <c r="I7" s="67"/>
      <c r="J7" s="67"/>
      <c r="K7" s="67"/>
      <c r="L7" s="68"/>
      <c r="M7" s="49">
        <v>3.6999999999999998E-2</v>
      </c>
      <c r="N7" s="49">
        <v>9</v>
      </c>
      <c r="O7" s="87"/>
      <c r="P7" s="69">
        <v>7.0000000000000007E-2</v>
      </c>
      <c r="Q7" s="87">
        <v>15</v>
      </c>
      <c r="R7" s="87"/>
      <c r="S7" s="87">
        <v>25.6</v>
      </c>
      <c r="T7" s="87">
        <v>1</v>
      </c>
      <c r="U7" s="121"/>
      <c r="V7" s="121"/>
      <c r="W7" s="121"/>
    </row>
    <row r="8" spans="1:23" ht="24.75" customHeight="1" x14ac:dyDescent="0.25">
      <c r="A8" s="8" t="s">
        <v>58</v>
      </c>
      <c r="B8" s="11" t="s">
        <v>40</v>
      </c>
      <c r="C8" s="2">
        <v>100</v>
      </c>
      <c r="D8" s="58">
        <v>0.4</v>
      </c>
      <c r="E8" s="58">
        <v>0.4</v>
      </c>
      <c r="F8" s="58">
        <v>10.4</v>
      </c>
      <c r="G8" s="58">
        <v>45</v>
      </c>
      <c r="H8" s="67"/>
      <c r="I8" s="67"/>
      <c r="J8" s="67"/>
      <c r="K8" s="67"/>
      <c r="L8" s="68"/>
      <c r="M8" s="49"/>
      <c r="N8" s="49"/>
      <c r="O8" s="87"/>
      <c r="P8" s="69"/>
      <c r="Q8" s="87"/>
      <c r="R8" s="87"/>
      <c r="S8" s="87"/>
      <c r="T8" s="87"/>
      <c r="U8" s="121"/>
      <c r="V8" s="121"/>
      <c r="W8" s="121"/>
    </row>
    <row r="9" spans="1:23" ht="24.75" customHeight="1" x14ac:dyDescent="0.25">
      <c r="A9" s="51" t="s">
        <v>58</v>
      </c>
      <c r="B9" s="44" t="s">
        <v>69</v>
      </c>
      <c r="C9" s="58">
        <v>108</v>
      </c>
      <c r="D9" s="58">
        <v>5.2</v>
      </c>
      <c r="E9" s="58">
        <v>3.5</v>
      </c>
      <c r="F9" s="58">
        <v>3.7</v>
      </c>
      <c r="G9" s="58">
        <v>70</v>
      </c>
      <c r="H9" s="58"/>
      <c r="I9" s="58"/>
      <c r="J9" s="58"/>
      <c r="K9" s="58"/>
      <c r="L9" s="89"/>
      <c r="M9" s="49">
        <v>0.04</v>
      </c>
      <c r="N9" s="49">
        <v>0.6</v>
      </c>
      <c r="O9" s="87">
        <v>20</v>
      </c>
      <c r="P9" s="69">
        <v>1.4999999999999999E-2</v>
      </c>
      <c r="Q9" s="87">
        <v>122</v>
      </c>
      <c r="R9" s="87">
        <v>96</v>
      </c>
      <c r="S9" s="87">
        <v>15</v>
      </c>
      <c r="T9" s="87">
        <v>0.1</v>
      </c>
      <c r="U9" s="121"/>
      <c r="V9" s="121"/>
      <c r="W9" s="121"/>
    </row>
    <row r="10" spans="1:23" ht="21" customHeight="1" x14ac:dyDescent="0.25">
      <c r="A10" s="8">
        <v>462</v>
      </c>
      <c r="B10" s="9" t="s">
        <v>28</v>
      </c>
      <c r="C10" s="138">
        <v>200</v>
      </c>
      <c r="D10" s="43">
        <v>2.61</v>
      </c>
      <c r="E10" s="2">
        <v>0.45</v>
      </c>
      <c r="F10" s="58">
        <v>25.95</v>
      </c>
      <c r="G10" s="58">
        <v>119</v>
      </c>
      <c r="H10" s="140">
        <v>0.03</v>
      </c>
      <c r="I10" s="67">
        <v>7.0000000000000007E-2</v>
      </c>
      <c r="J10" s="67">
        <v>0.65</v>
      </c>
      <c r="K10" s="67">
        <v>117.39</v>
      </c>
      <c r="L10" s="68">
        <v>0.51</v>
      </c>
      <c r="M10" s="49">
        <v>0.03</v>
      </c>
      <c r="N10" s="49">
        <v>4.9000000000000004</v>
      </c>
      <c r="O10" s="87"/>
      <c r="P10" s="69">
        <v>4.03</v>
      </c>
      <c r="Q10" s="87">
        <v>175</v>
      </c>
      <c r="R10" s="87">
        <v>162</v>
      </c>
      <c r="S10" s="87">
        <v>18.899999999999999</v>
      </c>
      <c r="T10" s="87">
        <v>1.62</v>
      </c>
      <c r="U10" s="121"/>
      <c r="V10" s="121"/>
      <c r="W10" s="121"/>
    </row>
    <row r="11" spans="1:23" ht="21" customHeight="1" x14ac:dyDescent="0.25">
      <c r="A11" s="177" t="s">
        <v>101</v>
      </c>
      <c r="B11" s="178"/>
      <c r="C11" s="138">
        <f>SUM(C6:C10)</f>
        <v>708</v>
      </c>
      <c r="D11" s="138">
        <f t="shared" ref="D11:G11" si="0">SUM(D6:D10)</f>
        <v>20.66</v>
      </c>
      <c r="E11" s="138">
        <f t="shared" si="0"/>
        <v>16.709999999999997</v>
      </c>
      <c r="F11" s="138">
        <f t="shared" si="0"/>
        <v>114.72000000000001</v>
      </c>
      <c r="G11" s="138">
        <f t="shared" si="0"/>
        <v>677</v>
      </c>
      <c r="H11" s="135"/>
      <c r="I11" s="135"/>
      <c r="J11" s="135"/>
      <c r="K11" s="135"/>
      <c r="L11" s="135"/>
      <c r="M11" s="136"/>
      <c r="N11" s="136"/>
      <c r="O11" s="143"/>
      <c r="P11" s="144"/>
      <c r="Q11" s="143"/>
      <c r="R11" s="143"/>
      <c r="S11" s="143"/>
      <c r="T11" s="143"/>
      <c r="U11" s="145"/>
      <c r="V11" s="146"/>
      <c r="W11" s="121"/>
    </row>
    <row r="12" spans="1:23" s="10" customFormat="1" ht="15" customHeight="1" x14ac:dyDescent="0.2">
      <c r="A12" s="158" t="s">
        <v>16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0"/>
      <c r="W12" s="132"/>
    </row>
    <row r="13" spans="1:23" s="10" customFormat="1" ht="34.5" customHeight="1" x14ac:dyDescent="0.25">
      <c r="A13" s="8">
        <v>65</v>
      </c>
      <c r="B13" s="9" t="s">
        <v>121</v>
      </c>
      <c r="C13" s="2">
        <v>100</v>
      </c>
      <c r="D13" s="58">
        <v>8.7200000000000006</v>
      </c>
      <c r="E13" s="58">
        <v>11.91</v>
      </c>
      <c r="F13" s="58">
        <v>38.08</v>
      </c>
      <c r="G13" s="58">
        <v>190</v>
      </c>
      <c r="H13" s="70"/>
      <c r="I13" s="70"/>
      <c r="J13" s="70"/>
      <c r="K13" s="70"/>
      <c r="L13" s="71"/>
      <c r="M13" s="49">
        <v>0.04</v>
      </c>
      <c r="N13" s="87">
        <v>0.05</v>
      </c>
      <c r="O13" s="87">
        <v>50</v>
      </c>
      <c r="P13" s="69">
        <v>0.11</v>
      </c>
      <c r="Q13" s="87">
        <v>52.9</v>
      </c>
      <c r="R13" s="87">
        <v>61</v>
      </c>
      <c r="S13" s="87">
        <v>76</v>
      </c>
      <c r="T13" s="87">
        <v>2.06</v>
      </c>
      <c r="U13" s="121">
        <v>8.0000000000000002E-3</v>
      </c>
      <c r="V13" s="121"/>
      <c r="W13" s="132"/>
    </row>
    <row r="14" spans="1:23" ht="30" customHeight="1" x14ac:dyDescent="0.25">
      <c r="A14" s="94">
        <v>94</v>
      </c>
      <c r="B14" s="9" t="s">
        <v>82</v>
      </c>
      <c r="C14" s="2">
        <v>250</v>
      </c>
      <c r="D14" s="58">
        <v>6.1</v>
      </c>
      <c r="E14" s="58">
        <v>8.3000000000000007</v>
      </c>
      <c r="F14" s="58">
        <v>25.9</v>
      </c>
      <c r="G14" s="58">
        <v>103</v>
      </c>
      <c r="H14" s="67"/>
      <c r="I14" s="67"/>
      <c r="J14" s="67"/>
      <c r="K14" s="67"/>
      <c r="L14" s="68"/>
      <c r="M14" s="49">
        <v>1.0999999999999999E-2</v>
      </c>
      <c r="N14" s="87">
        <v>0.05</v>
      </c>
      <c r="O14" s="87"/>
      <c r="P14" s="69"/>
      <c r="Q14" s="87">
        <v>159.65</v>
      </c>
      <c r="R14" s="87">
        <v>71</v>
      </c>
      <c r="S14" s="87">
        <v>35.9</v>
      </c>
      <c r="T14" s="87">
        <v>0.95</v>
      </c>
      <c r="U14" s="121">
        <v>1.0999999999999999E-2</v>
      </c>
      <c r="V14" s="121">
        <v>2.2000000000000002</v>
      </c>
      <c r="W14" s="121"/>
    </row>
    <row r="15" spans="1:23" ht="33" customHeight="1" x14ac:dyDescent="0.25">
      <c r="A15" s="94">
        <v>330</v>
      </c>
      <c r="B15" s="9" t="s">
        <v>83</v>
      </c>
      <c r="C15" s="2">
        <v>250</v>
      </c>
      <c r="D15" s="58">
        <v>12.5</v>
      </c>
      <c r="E15" s="58">
        <v>7.4</v>
      </c>
      <c r="F15" s="58">
        <v>30.2</v>
      </c>
      <c r="G15" s="58">
        <v>387</v>
      </c>
      <c r="H15" s="67"/>
      <c r="I15" s="67"/>
      <c r="J15" s="67"/>
      <c r="K15" s="67"/>
      <c r="L15" s="68"/>
      <c r="M15" s="49">
        <v>0.01</v>
      </c>
      <c r="N15" s="87">
        <v>0.9</v>
      </c>
      <c r="O15" s="87">
        <v>260</v>
      </c>
      <c r="P15" s="69">
        <v>0.1</v>
      </c>
      <c r="Q15" s="87">
        <v>80.3</v>
      </c>
      <c r="R15" s="87">
        <v>82.4</v>
      </c>
      <c r="S15" s="87">
        <v>39.04</v>
      </c>
      <c r="T15" s="87">
        <v>7.1999999999999995E-2</v>
      </c>
      <c r="U15" s="121">
        <v>1.2999999999999999E-2</v>
      </c>
      <c r="V15" s="121"/>
      <c r="W15" s="121"/>
    </row>
    <row r="16" spans="1:23" ht="22.5" customHeight="1" x14ac:dyDescent="0.25">
      <c r="A16" s="94" t="s">
        <v>58</v>
      </c>
      <c r="B16" s="9" t="s">
        <v>71</v>
      </c>
      <c r="C16" s="2">
        <v>100</v>
      </c>
      <c r="D16" s="2">
        <v>0.8</v>
      </c>
      <c r="E16" s="2">
        <v>0.2</v>
      </c>
      <c r="F16" s="2">
        <v>7.5</v>
      </c>
      <c r="G16" s="58">
        <v>38</v>
      </c>
      <c r="H16" s="69">
        <v>0.09</v>
      </c>
      <c r="I16" s="69">
        <v>0.08</v>
      </c>
      <c r="J16" s="69">
        <v>2.88</v>
      </c>
      <c r="K16" s="69">
        <v>36.14</v>
      </c>
      <c r="L16" s="72">
        <v>0.63</v>
      </c>
      <c r="M16" s="49">
        <v>1.0999999999999999E-2</v>
      </c>
      <c r="N16" s="87">
        <v>3.5999999999999997E-2</v>
      </c>
      <c r="O16" s="87">
        <v>60</v>
      </c>
      <c r="P16" s="69">
        <v>0.1</v>
      </c>
      <c r="Q16" s="87">
        <v>138</v>
      </c>
      <c r="R16" s="87">
        <v>69.58</v>
      </c>
      <c r="S16" s="87">
        <v>31.26</v>
      </c>
      <c r="T16" s="87">
        <v>0.01</v>
      </c>
      <c r="U16" s="121">
        <v>1.4999999999999999E-2</v>
      </c>
      <c r="V16" s="121"/>
      <c r="W16" s="121"/>
    </row>
    <row r="17" spans="1:23" ht="23.25" customHeight="1" x14ac:dyDescent="0.25">
      <c r="A17" s="94" t="s">
        <v>58</v>
      </c>
      <c r="B17" s="133" t="s">
        <v>59</v>
      </c>
      <c r="C17" s="99">
        <v>72</v>
      </c>
      <c r="D17" s="99">
        <v>4.28</v>
      </c>
      <c r="E17" s="99">
        <v>2.08</v>
      </c>
      <c r="F17" s="99">
        <v>25.2</v>
      </c>
      <c r="G17" s="99">
        <v>112</v>
      </c>
      <c r="H17" s="67"/>
      <c r="I17" s="67"/>
      <c r="J17" s="67">
        <v>0.05</v>
      </c>
      <c r="K17" s="67">
        <v>4.3499999999999996</v>
      </c>
      <c r="L17" s="68">
        <v>0.36</v>
      </c>
      <c r="M17" s="49">
        <v>0.01</v>
      </c>
      <c r="N17" s="87">
        <v>3.9</v>
      </c>
      <c r="O17" s="87"/>
      <c r="P17" s="69">
        <v>0.02</v>
      </c>
      <c r="Q17" s="87">
        <v>4.8600000000000003</v>
      </c>
      <c r="R17" s="87">
        <v>8</v>
      </c>
      <c r="S17" s="87">
        <v>1.36</v>
      </c>
      <c r="T17" s="87">
        <v>0.22</v>
      </c>
      <c r="U17" s="121"/>
      <c r="V17" s="121"/>
      <c r="W17" s="121"/>
    </row>
    <row r="18" spans="1:23" ht="23.25" customHeight="1" x14ac:dyDescent="0.25">
      <c r="A18" s="94" t="s">
        <v>58</v>
      </c>
      <c r="B18" s="133" t="s">
        <v>60</v>
      </c>
      <c r="C18" s="99">
        <v>10</v>
      </c>
      <c r="D18" s="99">
        <v>0.81</v>
      </c>
      <c r="E18" s="99">
        <v>0.1</v>
      </c>
      <c r="F18" s="99">
        <v>4.88</v>
      </c>
      <c r="G18" s="99">
        <v>24</v>
      </c>
      <c r="H18" s="67"/>
      <c r="I18" s="67"/>
      <c r="J18" s="67"/>
      <c r="K18" s="67"/>
      <c r="L18" s="68"/>
      <c r="M18" s="49">
        <v>0.03</v>
      </c>
      <c r="N18" s="49">
        <v>10</v>
      </c>
      <c r="O18" s="87">
        <v>5</v>
      </c>
      <c r="P18" s="69">
        <v>0.4</v>
      </c>
      <c r="Q18" s="87">
        <v>16</v>
      </c>
      <c r="R18" s="87">
        <v>11</v>
      </c>
      <c r="S18" s="87">
        <v>9</v>
      </c>
      <c r="T18" s="87">
        <v>3.78</v>
      </c>
      <c r="U18" s="121"/>
      <c r="V18" s="121"/>
      <c r="W18" s="121"/>
    </row>
    <row r="19" spans="1:23" ht="21" customHeight="1" x14ac:dyDescent="0.25">
      <c r="A19" s="8">
        <v>457</v>
      </c>
      <c r="B19" s="9" t="s">
        <v>32</v>
      </c>
      <c r="C19" s="2">
        <v>200</v>
      </c>
      <c r="D19" s="58">
        <v>0.68</v>
      </c>
      <c r="E19" s="58"/>
      <c r="F19" s="58">
        <v>23.05</v>
      </c>
      <c r="G19" s="58">
        <v>95</v>
      </c>
      <c r="H19" s="2"/>
      <c r="I19" s="2"/>
      <c r="J19" s="2"/>
      <c r="K19" s="2"/>
      <c r="L19" s="86"/>
      <c r="M19" s="49">
        <v>1.0999999999999999E-2</v>
      </c>
      <c r="N19" s="87"/>
      <c r="O19" s="87"/>
      <c r="P19" s="69">
        <v>0.05</v>
      </c>
      <c r="Q19" s="87">
        <v>11</v>
      </c>
      <c r="R19" s="87">
        <v>33</v>
      </c>
      <c r="S19" s="87"/>
      <c r="T19" s="87">
        <v>0.26</v>
      </c>
      <c r="U19" s="121"/>
      <c r="V19" s="121"/>
      <c r="W19" s="121"/>
    </row>
    <row r="20" spans="1:23" s="18" customFormat="1" ht="26.25" customHeight="1" x14ac:dyDescent="0.25">
      <c r="A20" s="177" t="s">
        <v>99</v>
      </c>
      <c r="B20" s="178"/>
      <c r="C20" s="147">
        <f>SUM(C13:C19)</f>
        <v>982</v>
      </c>
      <c r="D20" s="147">
        <f t="shared" ref="D20:G20" si="1">SUM(D13:D19)</f>
        <v>33.89</v>
      </c>
      <c r="E20" s="147">
        <f t="shared" si="1"/>
        <v>29.990000000000002</v>
      </c>
      <c r="F20" s="147">
        <f t="shared" si="1"/>
        <v>154.81</v>
      </c>
      <c r="G20" s="147">
        <f t="shared" si="1"/>
        <v>949</v>
      </c>
      <c r="H20" s="2"/>
      <c r="I20" s="2"/>
      <c r="J20" s="2"/>
      <c r="K20" s="2"/>
      <c r="L20" s="139"/>
      <c r="M20" s="49"/>
      <c r="N20" s="87"/>
      <c r="O20" s="87"/>
      <c r="P20" s="69"/>
      <c r="Q20" s="87"/>
      <c r="R20" s="87"/>
      <c r="S20" s="87"/>
      <c r="T20" s="87"/>
      <c r="U20" s="121"/>
      <c r="V20" s="121"/>
      <c r="W20" s="121"/>
    </row>
    <row r="21" spans="1:23" s="18" customFormat="1" ht="26.25" customHeight="1" x14ac:dyDescent="0.2">
      <c r="A21" s="171" t="s">
        <v>17</v>
      </c>
      <c r="B21" s="172"/>
      <c r="C21" s="172"/>
      <c r="D21" s="109">
        <f>D20+D11</f>
        <v>54.55</v>
      </c>
      <c r="E21" s="109">
        <f t="shared" ref="E21:G21" si="2">E20+E11</f>
        <v>46.7</v>
      </c>
      <c r="F21" s="109">
        <f t="shared" si="2"/>
        <v>269.53000000000003</v>
      </c>
      <c r="G21" s="109">
        <f t="shared" si="2"/>
        <v>1626</v>
      </c>
      <c r="H21" s="109" t="e">
        <f>H6+H7+H9+H10+H13+H14+H15+H16+H17+H18+H19+#REF!</f>
        <v>#REF!</v>
      </c>
      <c r="I21" s="109" t="e">
        <f>I6+I7+I9+I10+I13+I14+I15+I16+I17+I18+I19+#REF!</f>
        <v>#REF!</v>
      </c>
      <c r="J21" s="109" t="e">
        <f>J6+J7+J9+J10+J13+J14+J15+J16+J17+J18+J19+#REF!</f>
        <v>#REF!</v>
      </c>
      <c r="K21" s="109" t="e">
        <f>K6+K7+K9+K10+K13+K14+K15+K16+K17+K18+K19+#REF!</f>
        <v>#REF!</v>
      </c>
      <c r="L21" s="109" t="e">
        <f>L6+L7+L9+L10+L13+L14+L15+L16+L17+L18+L19+#REF!</f>
        <v>#REF!</v>
      </c>
      <c r="M21" s="109" t="e">
        <f>M6+M7+M9+M10+M13+M14+M15+M16+M17+M18+M19+#REF!</f>
        <v>#REF!</v>
      </c>
      <c r="N21" s="109" t="e">
        <f>N6+N7+N9+N10+N13+N14+N15+N16+N17+N18+N19+#REF!</f>
        <v>#REF!</v>
      </c>
      <c r="O21" s="116" t="e">
        <f>O6+O7+O9+O10+O13+O14+O15+O16+O17+O18+O19+#REF!</f>
        <v>#REF!</v>
      </c>
      <c r="P21" s="112" t="e">
        <f>P6+P7+P9+P10+P13+P14+P15+P16+P17+P18+P19+#REF!</f>
        <v>#REF!</v>
      </c>
      <c r="Q21" s="116" t="e">
        <f>Q6+Q7+Q9+Q10+Q13+Q14+Q15+Q16+Q17+Q18+Q19+#REF!</f>
        <v>#REF!</v>
      </c>
      <c r="R21" s="116" t="e">
        <f>R6+R7+R9+R10+R13+R14+R15+R16+R17+R18+R19+#REF!</f>
        <v>#REF!</v>
      </c>
      <c r="S21" s="116" t="e">
        <f>S6+S7+S9+S10+S13+S14+S15+S16+S17+S18+S19+#REF!</f>
        <v>#REF!</v>
      </c>
      <c r="T21" s="116" t="e">
        <f>T6+T7+T9+T10+T13+T14+T15+T16+T17+T18+T19+#REF!</f>
        <v>#REF!</v>
      </c>
      <c r="U21" s="116" t="e">
        <f>U6+U7+U9+U10+U13+U14+U15+U16+U17+U18+U19+#REF!</f>
        <v>#REF!</v>
      </c>
      <c r="V21" s="116" t="e">
        <f>V6+V7+V9+V10+V13+V14+V15+V16+V17+V18+V19+#REF!</f>
        <v>#REF!</v>
      </c>
      <c r="W21" s="116" t="e">
        <f>W6+W7+W9+W10+W13+W14+W15+W16+W17+W18+W19+#REF!</f>
        <v>#REF!</v>
      </c>
    </row>
    <row r="22" spans="1:23" ht="13.5" customHeight="1" x14ac:dyDescent="0.25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60"/>
      <c r="W22" s="121"/>
    </row>
    <row r="23" spans="1:23" ht="15" customHeight="1" x14ac:dyDescent="0.25">
      <c r="A23" s="158" t="s">
        <v>18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60"/>
      <c r="W23" s="198" t="s">
        <v>66</v>
      </c>
    </row>
    <row r="24" spans="1:23" ht="46.5" customHeight="1" x14ac:dyDescent="0.25">
      <c r="A24" s="173" t="s">
        <v>1</v>
      </c>
      <c r="B24" s="173" t="s">
        <v>2</v>
      </c>
      <c r="C24" s="190" t="s">
        <v>3</v>
      </c>
      <c r="D24" s="204" t="s">
        <v>5</v>
      </c>
      <c r="E24" s="205"/>
      <c r="F24" s="205"/>
      <c r="G24" s="181" t="s">
        <v>27</v>
      </c>
      <c r="H24" s="167" t="s">
        <v>8</v>
      </c>
      <c r="I24" s="167"/>
      <c r="J24" s="167"/>
      <c r="K24" s="167" t="s">
        <v>12</v>
      </c>
      <c r="L24" s="150"/>
      <c r="M24" s="207" t="s">
        <v>41</v>
      </c>
      <c r="N24" s="208"/>
      <c r="O24" s="208"/>
      <c r="P24" s="209"/>
      <c r="Q24" s="201" t="s">
        <v>42</v>
      </c>
      <c r="R24" s="202"/>
      <c r="S24" s="202"/>
      <c r="T24" s="202"/>
      <c r="U24" s="202"/>
      <c r="V24" s="203"/>
      <c r="W24" s="199"/>
    </row>
    <row r="25" spans="1:23" ht="15" customHeight="1" x14ac:dyDescent="0.25">
      <c r="A25" s="174"/>
      <c r="B25" s="174"/>
      <c r="C25" s="163"/>
      <c r="D25" s="61" t="s">
        <v>4</v>
      </c>
      <c r="E25" s="64" t="s">
        <v>6</v>
      </c>
      <c r="F25" s="78" t="s">
        <v>7</v>
      </c>
      <c r="G25" s="176"/>
      <c r="H25" s="80" t="s">
        <v>9</v>
      </c>
      <c r="I25" s="80" t="s">
        <v>10</v>
      </c>
      <c r="J25" s="80" t="s">
        <v>11</v>
      </c>
      <c r="K25" s="80" t="s">
        <v>13</v>
      </c>
      <c r="L25" s="79" t="s">
        <v>14</v>
      </c>
      <c r="M25" s="104" t="s">
        <v>9</v>
      </c>
      <c r="N25" s="104" t="s">
        <v>11</v>
      </c>
      <c r="O25" s="104" t="s">
        <v>43</v>
      </c>
      <c r="P25" s="111" t="s">
        <v>44</v>
      </c>
      <c r="Q25" s="104" t="s">
        <v>13</v>
      </c>
      <c r="R25" s="104" t="s">
        <v>45</v>
      </c>
      <c r="S25" s="104" t="s">
        <v>46</v>
      </c>
      <c r="T25" s="104" t="s">
        <v>14</v>
      </c>
      <c r="U25" s="121" t="s">
        <v>63</v>
      </c>
      <c r="V25" s="121" t="s">
        <v>64</v>
      </c>
      <c r="W25" s="200"/>
    </row>
    <row r="26" spans="1:23" s="10" customFormat="1" ht="17.25" customHeight="1" x14ac:dyDescent="0.2">
      <c r="A26" s="158" t="s">
        <v>15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60"/>
      <c r="W26" s="132"/>
    </row>
    <row r="27" spans="1:23" ht="37.5" customHeight="1" x14ac:dyDescent="0.25">
      <c r="A27" s="8">
        <v>212</v>
      </c>
      <c r="B27" s="9" t="s">
        <v>30</v>
      </c>
      <c r="C27" s="2">
        <v>200</v>
      </c>
      <c r="D27" s="58">
        <v>9.5</v>
      </c>
      <c r="E27" s="58">
        <v>13.7</v>
      </c>
      <c r="F27" s="58">
        <v>61.8</v>
      </c>
      <c r="G27" s="58">
        <v>345</v>
      </c>
      <c r="H27" s="67"/>
      <c r="I27" s="67"/>
      <c r="J27" s="67"/>
      <c r="K27" s="67"/>
      <c r="L27" s="68"/>
      <c r="M27" s="87">
        <v>1.125</v>
      </c>
      <c r="N27" s="49">
        <v>2.48</v>
      </c>
      <c r="O27" s="87">
        <v>245</v>
      </c>
      <c r="P27" s="69">
        <v>0.5</v>
      </c>
      <c r="Q27" s="87">
        <v>80</v>
      </c>
      <c r="R27" s="87">
        <v>90</v>
      </c>
      <c r="S27" s="87"/>
      <c r="T27" s="87"/>
      <c r="U27" s="121">
        <v>0.03</v>
      </c>
      <c r="V27" s="121">
        <v>3.5</v>
      </c>
      <c r="W27" s="121"/>
    </row>
    <row r="28" spans="1:23" ht="18.75" customHeight="1" x14ac:dyDescent="0.25">
      <c r="A28" s="8">
        <v>464</v>
      </c>
      <c r="B28" s="9" t="s">
        <v>31</v>
      </c>
      <c r="C28" s="2">
        <v>200</v>
      </c>
      <c r="D28" s="2">
        <v>2.79</v>
      </c>
      <c r="E28" s="2">
        <v>0.04</v>
      </c>
      <c r="F28" s="58">
        <v>19.8</v>
      </c>
      <c r="G28" s="58">
        <v>91</v>
      </c>
      <c r="H28" s="67">
        <v>0.03</v>
      </c>
      <c r="I28" s="67">
        <v>7.0000000000000007E-2</v>
      </c>
      <c r="J28" s="67">
        <v>1</v>
      </c>
      <c r="K28" s="67">
        <v>113.8</v>
      </c>
      <c r="L28" s="68">
        <v>0.14000000000000001</v>
      </c>
      <c r="M28" s="49">
        <v>0.02</v>
      </c>
      <c r="N28" s="49">
        <v>3.2</v>
      </c>
      <c r="O28" s="87"/>
      <c r="P28" s="69">
        <v>0.03</v>
      </c>
      <c r="Q28" s="87">
        <v>135</v>
      </c>
      <c r="R28" s="87">
        <v>332</v>
      </c>
      <c r="S28" s="87"/>
      <c r="T28" s="87">
        <v>0.72</v>
      </c>
      <c r="U28" s="121"/>
      <c r="V28" s="121"/>
      <c r="W28" s="121"/>
    </row>
    <row r="29" spans="1:23" ht="22.5" customHeight="1" x14ac:dyDescent="0.25">
      <c r="A29" s="51" t="s">
        <v>58</v>
      </c>
      <c r="B29" s="44" t="s">
        <v>69</v>
      </c>
      <c r="C29" s="58">
        <v>108</v>
      </c>
      <c r="D29" s="58">
        <v>5.2</v>
      </c>
      <c r="E29" s="58">
        <v>3.5</v>
      </c>
      <c r="F29" s="58">
        <v>3.7</v>
      </c>
      <c r="G29" s="58">
        <v>70</v>
      </c>
      <c r="H29" s="58"/>
      <c r="I29" s="58"/>
      <c r="J29" s="58"/>
      <c r="K29" s="58"/>
      <c r="L29" s="89"/>
      <c r="M29" s="49">
        <v>0.04</v>
      </c>
      <c r="N29" s="49">
        <v>0.6</v>
      </c>
      <c r="O29" s="87">
        <v>20</v>
      </c>
      <c r="P29" s="69">
        <v>1.4999999999999999E-2</v>
      </c>
      <c r="Q29" s="87">
        <v>122</v>
      </c>
      <c r="R29" s="87">
        <v>96</v>
      </c>
      <c r="S29" s="87">
        <v>15</v>
      </c>
      <c r="T29" s="87">
        <v>0.1</v>
      </c>
      <c r="U29" s="121"/>
      <c r="V29" s="121"/>
      <c r="W29" s="121"/>
    </row>
    <row r="30" spans="1:23" ht="15.75" customHeight="1" x14ac:dyDescent="0.25">
      <c r="A30" s="8" t="s">
        <v>58</v>
      </c>
      <c r="B30" s="11" t="s">
        <v>40</v>
      </c>
      <c r="C30" s="2">
        <v>100</v>
      </c>
      <c r="D30" s="58">
        <v>0.4</v>
      </c>
      <c r="E30" s="58">
        <v>0.4</v>
      </c>
      <c r="F30" s="58">
        <v>10.4</v>
      </c>
      <c r="G30" s="58">
        <v>45</v>
      </c>
      <c r="H30" s="58"/>
      <c r="I30" s="58"/>
      <c r="J30" s="58"/>
      <c r="K30" s="58"/>
      <c r="L30" s="89"/>
      <c r="M30" s="49"/>
      <c r="N30" s="49"/>
      <c r="O30" s="87"/>
      <c r="P30" s="69"/>
      <c r="Q30" s="87"/>
      <c r="R30" s="87"/>
      <c r="S30" s="87"/>
      <c r="T30" s="87"/>
      <c r="U30" s="121"/>
      <c r="V30" s="121"/>
      <c r="W30" s="121"/>
    </row>
    <row r="31" spans="1:23" ht="25.5" customHeight="1" x14ac:dyDescent="0.25">
      <c r="A31" s="8">
        <v>63</v>
      </c>
      <c r="B31" s="9" t="s">
        <v>122</v>
      </c>
      <c r="C31" s="43">
        <v>100</v>
      </c>
      <c r="D31" s="2">
        <v>4.5999999999999996</v>
      </c>
      <c r="E31" s="2">
        <v>2.2000000000000002</v>
      </c>
      <c r="F31" s="58">
        <v>26</v>
      </c>
      <c r="G31" s="58">
        <v>180</v>
      </c>
      <c r="H31" s="67">
        <v>0.06</v>
      </c>
      <c r="I31" s="67">
        <v>0.03</v>
      </c>
      <c r="J31" s="67"/>
      <c r="K31" s="67">
        <v>11.2</v>
      </c>
      <c r="L31" s="68">
        <v>0.56999999999999995</v>
      </c>
      <c r="M31" s="49">
        <v>0.01</v>
      </c>
      <c r="N31" s="49"/>
      <c r="O31" s="87"/>
      <c r="P31" s="69">
        <v>7.0000000000000007E-2</v>
      </c>
      <c r="Q31" s="87">
        <v>15</v>
      </c>
      <c r="R31" s="87"/>
      <c r="S31" s="87"/>
      <c r="T31" s="87">
        <v>1</v>
      </c>
      <c r="U31" s="121"/>
      <c r="V31" s="121"/>
      <c r="W31" s="121"/>
    </row>
    <row r="32" spans="1:23" ht="19.5" customHeight="1" x14ac:dyDescent="0.25">
      <c r="A32" s="177" t="s">
        <v>101</v>
      </c>
      <c r="B32" s="178"/>
      <c r="C32" s="43">
        <f>SUM(C27:C31)</f>
        <v>708</v>
      </c>
      <c r="D32" s="43">
        <f t="shared" ref="D32:G32" si="3">SUM(D27:D31)</f>
        <v>22.489999999999995</v>
      </c>
      <c r="E32" s="43">
        <f t="shared" si="3"/>
        <v>19.839999999999996</v>
      </c>
      <c r="F32" s="43">
        <f t="shared" si="3"/>
        <v>121.7</v>
      </c>
      <c r="G32" s="43">
        <f t="shared" si="3"/>
        <v>731</v>
      </c>
      <c r="H32" s="135"/>
      <c r="I32" s="135"/>
      <c r="J32" s="135"/>
      <c r="K32" s="135"/>
      <c r="L32" s="135"/>
      <c r="M32" s="136"/>
      <c r="N32" s="136"/>
      <c r="O32" s="143"/>
      <c r="P32" s="144"/>
      <c r="Q32" s="143"/>
      <c r="R32" s="143"/>
      <c r="S32" s="143"/>
      <c r="T32" s="143"/>
      <c r="U32" s="145"/>
      <c r="V32" s="146"/>
      <c r="W32" s="121"/>
    </row>
    <row r="33" spans="1:23" s="10" customFormat="1" ht="15" customHeight="1" x14ac:dyDescent="0.2">
      <c r="A33" s="158" t="s">
        <v>16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60"/>
      <c r="W33" s="132"/>
    </row>
    <row r="34" spans="1:23" ht="31.5" customHeight="1" x14ac:dyDescent="0.25">
      <c r="A34" s="8">
        <v>115</v>
      </c>
      <c r="B34" s="44" t="s">
        <v>80</v>
      </c>
      <c r="C34" s="2">
        <v>250</v>
      </c>
      <c r="D34" s="58">
        <v>5.8</v>
      </c>
      <c r="E34" s="58">
        <v>8</v>
      </c>
      <c r="F34" s="58">
        <v>12.8</v>
      </c>
      <c r="G34" s="58">
        <v>158</v>
      </c>
      <c r="H34" s="67"/>
      <c r="I34" s="67"/>
      <c r="J34" s="67"/>
      <c r="K34" s="67"/>
      <c r="L34" s="68"/>
      <c r="M34" s="49">
        <v>0.05</v>
      </c>
      <c r="N34" s="87">
        <v>3.65</v>
      </c>
      <c r="O34" s="87"/>
      <c r="P34" s="69">
        <v>0.04</v>
      </c>
      <c r="Q34" s="87">
        <v>166.4</v>
      </c>
      <c r="R34" s="87">
        <v>93</v>
      </c>
      <c r="S34" s="87">
        <v>14.52</v>
      </c>
      <c r="T34" s="87">
        <v>0.44</v>
      </c>
      <c r="U34" s="121">
        <v>1.0999999999999999E-2</v>
      </c>
      <c r="V34" s="121">
        <v>1.89</v>
      </c>
      <c r="W34" s="121"/>
    </row>
    <row r="35" spans="1:23" ht="31.5" customHeight="1" x14ac:dyDescent="0.25">
      <c r="A35" s="8">
        <v>47</v>
      </c>
      <c r="B35" s="44" t="s">
        <v>61</v>
      </c>
      <c r="C35" s="8">
        <v>100</v>
      </c>
      <c r="D35" s="51">
        <v>4.87</v>
      </c>
      <c r="E35" s="51">
        <v>12.11</v>
      </c>
      <c r="F35" s="51">
        <v>25</v>
      </c>
      <c r="G35" s="51">
        <v>170</v>
      </c>
      <c r="H35" s="70"/>
      <c r="I35" s="70"/>
      <c r="J35" s="70"/>
      <c r="K35" s="70"/>
      <c r="L35" s="71"/>
      <c r="M35" s="49">
        <v>0.04</v>
      </c>
      <c r="N35" s="87">
        <v>0.05</v>
      </c>
      <c r="O35" s="87">
        <v>380</v>
      </c>
      <c r="P35" s="69">
        <v>2.1999999999999999E-2</v>
      </c>
      <c r="Q35" s="87">
        <v>40</v>
      </c>
      <c r="R35" s="87">
        <v>65</v>
      </c>
      <c r="S35" s="87"/>
      <c r="T35" s="87">
        <v>2.4</v>
      </c>
      <c r="U35" s="121">
        <v>8.0000000000000002E-3</v>
      </c>
      <c r="V35" s="121"/>
      <c r="W35" s="121"/>
    </row>
    <row r="36" spans="1:23" ht="31.5" customHeight="1" x14ac:dyDescent="0.25">
      <c r="A36" s="3">
        <v>256</v>
      </c>
      <c r="B36" s="11" t="s">
        <v>33</v>
      </c>
      <c r="C36" s="3">
        <v>180</v>
      </c>
      <c r="D36" s="3">
        <v>7.38</v>
      </c>
      <c r="E36" s="3">
        <v>8.4</v>
      </c>
      <c r="F36" s="3">
        <v>45.2</v>
      </c>
      <c r="G36" s="59">
        <v>194</v>
      </c>
      <c r="H36" s="70"/>
      <c r="I36" s="70"/>
      <c r="J36" s="70"/>
      <c r="K36" s="70"/>
      <c r="L36" s="71"/>
      <c r="M36" s="49"/>
      <c r="N36" s="87"/>
      <c r="O36" s="87"/>
      <c r="P36" s="69"/>
      <c r="Q36" s="87"/>
      <c r="R36" s="87"/>
      <c r="S36" s="87"/>
      <c r="T36" s="87"/>
      <c r="U36" s="121"/>
      <c r="V36" s="121"/>
      <c r="W36" s="121"/>
    </row>
    <row r="37" spans="1:23" ht="33.75" customHeight="1" x14ac:dyDescent="0.25">
      <c r="A37" s="94">
        <v>326</v>
      </c>
      <c r="B37" s="44" t="s">
        <v>100</v>
      </c>
      <c r="C37" s="58">
        <v>100</v>
      </c>
      <c r="D37" s="58">
        <v>5.6</v>
      </c>
      <c r="E37" s="58">
        <v>12.4</v>
      </c>
      <c r="F37" s="58">
        <v>5.3</v>
      </c>
      <c r="G37" s="58">
        <v>95</v>
      </c>
      <c r="H37" s="67">
        <v>0.12</v>
      </c>
      <c r="I37" s="67">
        <v>0.24</v>
      </c>
      <c r="J37" s="67">
        <v>37.200000000000003</v>
      </c>
      <c r="K37" s="67">
        <v>100.8</v>
      </c>
      <c r="L37" s="68">
        <v>4.4000000000000004</v>
      </c>
      <c r="M37" s="49">
        <v>2.38</v>
      </c>
      <c r="N37" s="87">
        <v>4</v>
      </c>
      <c r="O37" s="87"/>
      <c r="P37" s="69">
        <v>17.38</v>
      </c>
      <c r="Q37" s="87">
        <v>37.4</v>
      </c>
      <c r="R37" s="87">
        <v>170.49</v>
      </c>
      <c r="S37" s="87">
        <v>177.14</v>
      </c>
      <c r="T37" s="87">
        <v>0.7</v>
      </c>
      <c r="U37" s="121">
        <v>1.2999999999999999E-2</v>
      </c>
      <c r="V37" s="121">
        <v>4.4000000000000004</v>
      </c>
      <c r="W37" s="121"/>
    </row>
    <row r="38" spans="1:23" ht="33.75" customHeight="1" x14ac:dyDescent="0.25">
      <c r="A38" s="94" t="s">
        <v>58</v>
      </c>
      <c r="B38" s="44" t="s">
        <v>70</v>
      </c>
      <c r="C38" s="58">
        <v>100</v>
      </c>
      <c r="D38" s="58">
        <v>0.4</v>
      </c>
      <c r="E38" s="58">
        <v>0.3</v>
      </c>
      <c r="F38" s="58">
        <v>10.3</v>
      </c>
      <c r="G38" s="58">
        <v>47</v>
      </c>
      <c r="H38" s="58"/>
      <c r="I38" s="58"/>
      <c r="J38" s="58"/>
      <c r="K38" s="58"/>
      <c r="L38" s="89"/>
      <c r="M38" s="49">
        <v>0.02</v>
      </c>
      <c r="N38" s="49">
        <v>5</v>
      </c>
      <c r="O38" s="87">
        <v>0</v>
      </c>
      <c r="P38" s="69"/>
      <c r="Q38" s="87">
        <v>19</v>
      </c>
      <c r="R38" s="87">
        <v>16</v>
      </c>
      <c r="S38" s="87">
        <v>12</v>
      </c>
      <c r="T38" s="87">
        <v>2.2999999999999998</v>
      </c>
      <c r="U38" s="121"/>
      <c r="V38" s="121"/>
      <c r="W38" s="121"/>
    </row>
    <row r="39" spans="1:23" ht="27" customHeight="1" x14ac:dyDescent="0.25">
      <c r="A39" s="94" t="s">
        <v>58</v>
      </c>
      <c r="B39" s="133" t="s">
        <v>59</v>
      </c>
      <c r="C39" s="99">
        <v>72</v>
      </c>
      <c r="D39" s="99">
        <v>4.28</v>
      </c>
      <c r="E39" s="99">
        <v>2.08</v>
      </c>
      <c r="F39" s="99">
        <v>25.2</v>
      </c>
      <c r="G39" s="99">
        <v>112</v>
      </c>
      <c r="H39" s="2"/>
      <c r="I39" s="2"/>
      <c r="J39" s="2"/>
      <c r="K39" s="2"/>
      <c r="L39" s="86"/>
      <c r="M39" s="49">
        <v>1.0999999999999999E-2</v>
      </c>
      <c r="N39" s="87"/>
      <c r="O39" s="87"/>
      <c r="P39" s="69">
        <v>0.05</v>
      </c>
      <c r="Q39" s="87">
        <v>11</v>
      </c>
      <c r="R39" s="87">
        <v>33</v>
      </c>
      <c r="S39" s="87"/>
      <c r="T39" s="87">
        <v>0.26</v>
      </c>
      <c r="U39" s="121"/>
      <c r="V39" s="121"/>
      <c r="W39" s="121"/>
    </row>
    <row r="40" spans="1:23" ht="21" customHeight="1" x14ac:dyDescent="0.25">
      <c r="A40" s="8" t="s">
        <v>58</v>
      </c>
      <c r="B40" s="9" t="s">
        <v>60</v>
      </c>
      <c r="C40" s="2">
        <v>60</v>
      </c>
      <c r="D40" s="2">
        <v>5</v>
      </c>
      <c r="E40" s="2">
        <v>1.2</v>
      </c>
      <c r="F40" s="2">
        <v>22</v>
      </c>
      <c r="G40" s="58">
        <v>130</v>
      </c>
      <c r="H40" s="2">
        <v>0.18</v>
      </c>
      <c r="I40" s="2">
        <v>0.08</v>
      </c>
      <c r="J40" s="2"/>
      <c r="K40" s="2">
        <v>35</v>
      </c>
      <c r="L40" s="86">
        <v>3.9</v>
      </c>
      <c r="M40" s="49">
        <v>4.1000000000000002E-2</v>
      </c>
      <c r="N40" s="87"/>
      <c r="O40" s="87"/>
      <c r="P40" s="69">
        <v>0.05</v>
      </c>
      <c r="Q40" s="87">
        <v>21</v>
      </c>
      <c r="R40" s="87">
        <v>66</v>
      </c>
      <c r="S40" s="87"/>
      <c r="T40" s="87">
        <v>0.35</v>
      </c>
      <c r="U40" s="121"/>
      <c r="V40" s="121"/>
      <c r="W40" s="121"/>
    </row>
    <row r="41" spans="1:23" ht="21" customHeight="1" x14ac:dyDescent="0.25">
      <c r="A41" s="8">
        <v>483</v>
      </c>
      <c r="B41" s="9" t="s">
        <v>81</v>
      </c>
      <c r="C41" s="2">
        <v>200</v>
      </c>
      <c r="D41" s="58">
        <v>0.56000000000000005</v>
      </c>
      <c r="E41" s="58"/>
      <c r="F41" s="58">
        <v>17.8</v>
      </c>
      <c r="G41" s="58">
        <v>112</v>
      </c>
      <c r="H41" s="67"/>
      <c r="I41" s="67"/>
      <c r="J41" s="67"/>
      <c r="K41" s="67"/>
      <c r="L41" s="68"/>
      <c r="M41" s="49">
        <v>0.01</v>
      </c>
      <c r="N41" s="87">
        <v>5</v>
      </c>
      <c r="O41" s="87"/>
      <c r="P41" s="69">
        <v>0.02</v>
      </c>
      <c r="Q41" s="87">
        <v>56.37</v>
      </c>
      <c r="R41" s="87">
        <v>40</v>
      </c>
      <c r="S41" s="87"/>
      <c r="T41" s="87">
        <v>0.34</v>
      </c>
      <c r="U41" s="121"/>
      <c r="V41" s="121"/>
      <c r="W41" s="121">
        <v>25</v>
      </c>
    </row>
    <row r="42" spans="1:23" ht="21" customHeight="1" x14ac:dyDescent="0.25">
      <c r="A42" s="177" t="s">
        <v>99</v>
      </c>
      <c r="B42" s="178"/>
      <c r="C42" s="2">
        <f>SUM(C34:C41)</f>
        <v>1062</v>
      </c>
      <c r="D42" s="2">
        <f t="shared" ref="D42:G42" si="4">SUM(D34:D41)</f>
        <v>33.89</v>
      </c>
      <c r="E42" s="2">
        <f t="shared" si="4"/>
        <v>44.489999999999995</v>
      </c>
      <c r="F42" s="2">
        <f t="shared" si="4"/>
        <v>163.60000000000002</v>
      </c>
      <c r="G42" s="2">
        <f t="shared" si="4"/>
        <v>1018</v>
      </c>
      <c r="H42" s="67"/>
      <c r="I42" s="67"/>
      <c r="J42" s="67"/>
      <c r="K42" s="67"/>
      <c r="L42" s="68"/>
      <c r="M42" s="49"/>
      <c r="N42" s="87"/>
      <c r="O42" s="87"/>
      <c r="P42" s="69"/>
      <c r="Q42" s="87"/>
      <c r="R42" s="87"/>
      <c r="S42" s="87"/>
      <c r="T42" s="87"/>
      <c r="U42" s="121"/>
      <c r="V42" s="121"/>
      <c r="W42" s="121"/>
    </row>
    <row r="43" spans="1:23" s="19" customFormat="1" ht="26.25" customHeight="1" x14ac:dyDescent="0.2">
      <c r="A43" s="171" t="s">
        <v>17</v>
      </c>
      <c r="B43" s="172"/>
      <c r="C43" s="172"/>
      <c r="D43" s="50">
        <f>D42+D32</f>
        <v>56.379999999999995</v>
      </c>
      <c r="E43" s="50">
        <f t="shared" ref="E43:G43" si="5">E42+E32</f>
        <v>64.329999999999984</v>
      </c>
      <c r="F43" s="50">
        <f t="shared" si="5"/>
        <v>285.3</v>
      </c>
      <c r="G43" s="50">
        <f t="shared" si="5"/>
        <v>1749</v>
      </c>
      <c r="H43" s="50">
        <f t="shared" ref="H43:W43" si="6">H41+H40+H37+H34+H31+H28+H27+H35+H29+H39+H38</f>
        <v>0.39</v>
      </c>
      <c r="I43" s="50">
        <f t="shared" si="6"/>
        <v>0.42</v>
      </c>
      <c r="J43" s="50">
        <f t="shared" si="6"/>
        <v>38.200000000000003</v>
      </c>
      <c r="K43" s="50">
        <f t="shared" si="6"/>
        <v>260.8</v>
      </c>
      <c r="L43" s="50">
        <f t="shared" si="6"/>
        <v>9.0100000000000016</v>
      </c>
      <c r="M43" s="50">
        <f t="shared" si="6"/>
        <v>3.7469999999999999</v>
      </c>
      <c r="N43" s="50">
        <f t="shared" si="6"/>
        <v>23.980000000000004</v>
      </c>
      <c r="O43" s="117">
        <f t="shared" si="6"/>
        <v>645</v>
      </c>
      <c r="P43" s="113">
        <f t="shared" si="6"/>
        <v>18.177</v>
      </c>
      <c r="Q43" s="117">
        <f t="shared" si="6"/>
        <v>703.17000000000007</v>
      </c>
      <c r="R43" s="117">
        <f t="shared" si="6"/>
        <v>1001.49</v>
      </c>
      <c r="S43" s="117">
        <f t="shared" si="6"/>
        <v>218.66</v>
      </c>
      <c r="T43" s="117">
        <f t="shared" si="6"/>
        <v>8.61</v>
      </c>
      <c r="U43" s="117">
        <f t="shared" si="6"/>
        <v>6.2E-2</v>
      </c>
      <c r="V43" s="117">
        <f t="shared" si="6"/>
        <v>9.7899999999999991</v>
      </c>
      <c r="W43" s="117">
        <f t="shared" si="6"/>
        <v>25</v>
      </c>
    </row>
    <row r="44" spans="1:23" ht="13.5" customHeight="1" x14ac:dyDescent="0.25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70"/>
      <c r="W44" s="121"/>
    </row>
    <row r="45" spans="1:23" ht="15" customHeight="1" x14ac:dyDescent="0.25">
      <c r="A45" s="158" t="s">
        <v>25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60"/>
      <c r="W45" s="198" t="s">
        <v>66</v>
      </c>
    </row>
    <row r="46" spans="1:23" ht="42.75" customHeight="1" x14ac:dyDescent="0.25">
      <c r="A46" s="173" t="s">
        <v>1</v>
      </c>
      <c r="B46" s="173" t="s">
        <v>2</v>
      </c>
      <c r="C46" s="190" t="s">
        <v>3</v>
      </c>
      <c r="D46" s="168" t="s">
        <v>5</v>
      </c>
      <c r="E46" s="168"/>
      <c r="F46" s="168"/>
      <c r="G46" s="168" t="s">
        <v>27</v>
      </c>
      <c r="H46" s="167" t="s">
        <v>8</v>
      </c>
      <c r="I46" s="167"/>
      <c r="J46" s="167"/>
      <c r="K46" s="167" t="s">
        <v>12</v>
      </c>
      <c r="L46" s="150"/>
      <c r="M46" s="207" t="s">
        <v>41</v>
      </c>
      <c r="N46" s="208"/>
      <c r="O46" s="208"/>
      <c r="P46" s="209"/>
      <c r="Q46" s="201" t="s">
        <v>42</v>
      </c>
      <c r="R46" s="202"/>
      <c r="S46" s="202"/>
      <c r="T46" s="202"/>
      <c r="U46" s="202"/>
      <c r="V46" s="203"/>
      <c r="W46" s="199"/>
    </row>
    <row r="47" spans="1:23" ht="19.5" customHeight="1" x14ac:dyDescent="0.25">
      <c r="A47" s="174"/>
      <c r="B47" s="174"/>
      <c r="C47" s="163"/>
      <c r="D47" s="61" t="s">
        <v>4</v>
      </c>
      <c r="E47" s="64" t="s">
        <v>6</v>
      </c>
      <c r="F47" s="77" t="s">
        <v>7</v>
      </c>
      <c r="G47" s="168"/>
      <c r="H47" s="80" t="s">
        <v>9</v>
      </c>
      <c r="I47" s="80" t="s">
        <v>10</v>
      </c>
      <c r="J47" s="80" t="s">
        <v>11</v>
      </c>
      <c r="K47" s="80" t="s">
        <v>13</v>
      </c>
      <c r="L47" s="79" t="s">
        <v>14</v>
      </c>
      <c r="M47" s="104" t="s">
        <v>9</v>
      </c>
      <c r="N47" s="104" t="s">
        <v>11</v>
      </c>
      <c r="O47" s="104" t="s">
        <v>43</v>
      </c>
      <c r="P47" s="111" t="s">
        <v>44</v>
      </c>
      <c r="Q47" s="104" t="s">
        <v>13</v>
      </c>
      <c r="R47" s="104" t="s">
        <v>45</v>
      </c>
      <c r="S47" s="104" t="s">
        <v>46</v>
      </c>
      <c r="T47" s="104" t="s">
        <v>14</v>
      </c>
      <c r="U47" s="121" t="s">
        <v>63</v>
      </c>
      <c r="V47" s="121" t="s">
        <v>64</v>
      </c>
      <c r="W47" s="200"/>
    </row>
    <row r="48" spans="1:23" ht="15" customHeight="1" x14ac:dyDescent="0.25">
      <c r="A48" s="158" t="s">
        <v>15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60"/>
      <c r="W48" s="121"/>
    </row>
    <row r="49" spans="1:24" ht="36" customHeight="1" x14ac:dyDescent="0.25">
      <c r="A49" s="8">
        <v>225</v>
      </c>
      <c r="B49" s="9" t="s">
        <v>55</v>
      </c>
      <c r="C49" s="2">
        <v>200</v>
      </c>
      <c r="D49" s="58">
        <v>6.78</v>
      </c>
      <c r="E49" s="58">
        <v>14.59</v>
      </c>
      <c r="F49" s="58">
        <v>31.98</v>
      </c>
      <c r="G49" s="58">
        <v>335</v>
      </c>
      <c r="H49" s="67"/>
      <c r="I49" s="67"/>
      <c r="J49" s="67"/>
      <c r="K49" s="67"/>
      <c r="L49" s="68"/>
      <c r="M49" s="87">
        <v>7.0000000000000007E-2</v>
      </c>
      <c r="N49" s="49">
        <v>2.58</v>
      </c>
      <c r="O49" s="87">
        <v>345</v>
      </c>
      <c r="P49" s="69">
        <v>0.5</v>
      </c>
      <c r="Q49" s="87">
        <v>55</v>
      </c>
      <c r="R49" s="87"/>
      <c r="S49" s="87">
        <v>195</v>
      </c>
      <c r="T49" s="87">
        <v>2.85</v>
      </c>
      <c r="U49" s="121">
        <v>0.03</v>
      </c>
      <c r="V49" s="121">
        <v>3.5</v>
      </c>
      <c r="W49" s="121"/>
    </row>
    <row r="50" spans="1:24" ht="33" customHeight="1" x14ac:dyDescent="0.25">
      <c r="A50" s="8">
        <v>64</v>
      </c>
      <c r="B50" s="9" t="s">
        <v>123</v>
      </c>
      <c r="C50" s="43">
        <v>100</v>
      </c>
      <c r="D50" s="2">
        <v>3.9</v>
      </c>
      <c r="E50" s="2">
        <v>8.6999999999999993</v>
      </c>
      <c r="F50" s="58">
        <v>24.7</v>
      </c>
      <c r="G50" s="58">
        <v>192</v>
      </c>
      <c r="H50" s="67">
        <v>0.06</v>
      </c>
      <c r="I50" s="67">
        <v>0.03</v>
      </c>
      <c r="J50" s="67"/>
      <c r="K50" s="67">
        <v>11.2</v>
      </c>
      <c r="L50" s="68">
        <v>0.56999999999999995</v>
      </c>
      <c r="M50" s="49">
        <v>0.02</v>
      </c>
      <c r="N50" s="49"/>
      <c r="O50" s="87"/>
      <c r="P50" s="69">
        <v>0.03</v>
      </c>
      <c r="Q50" s="87">
        <v>15</v>
      </c>
      <c r="R50" s="87"/>
      <c r="S50" s="87"/>
      <c r="T50" s="87">
        <v>0.72</v>
      </c>
      <c r="U50" s="121"/>
      <c r="V50" s="121"/>
      <c r="W50" s="121"/>
    </row>
    <row r="51" spans="1:24" ht="18" customHeight="1" x14ac:dyDescent="0.25">
      <c r="A51" s="51" t="s">
        <v>58</v>
      </c>
      <c r="B51" s="44" t="s">
        <v>69</v>
      </c>
      <c r="C51" s="58">
        <v>108</v>
      </c>
      <c r="D51" s="58">
        <v>5.2</v>
      </c>
      <c r="E51" s="58">
        <v>3.5</v>
      </c>
      <c r="F51" s="58">
        <v>3.7</v>
      </c>
      <c r="G51" s="58">
        <v>70</v>
      </c>
      <c r="H51" s="58"/>
      <c r="I51" s="58"/>
      <c r="J51" s="58"/>
      <c r="K51" s="58"/>
      <c r="L51" s="89"/>
      <c r="M51" s="49">
        <v>0.04</v>
      </c>
      <c r="N51" s="49">
        <v>0.6</v>
      </c>
      <c r="O51" s="87">
        <v>20</v>
      </c>
      <c r="P51" s="69">
        <v>1.4999999999999999E-2</v>
      </c>
      <c r="Q51" s="87">
        <v>122</v>
      </c>
      <c r="R51" s="87">
        <v>96</v>
      </c>
      <c r="S51" s="87">
        <v>15</v>
      </c>
      <c r="T51" s="87">
        <v>0.1</v>
      </c>
      <c r="U51" s="121"/>
      <c r="V51" s="121"/>
      <c r="W51" s="121"/>
    </row>
    <row r="52" spans="1:24" ht="19.5" customHeight="1" x14ac:dyDescent="0.25">
      <c r="A52" s="8">
        <v>458</v>
      </c>
      <c r="B52" s="9" t="s">
        <v>65</v>
      </c>
      <c r="C52" s="2">
        <v>200</v>
      </c>
      <c r="D52" s="2"/>
      <c r="E52" s="2"/>
      <c r="F52" s="58">
        <v>15.04</v>
      </c>
      <c r="G52" s="58">
        <v>60</v>
      </c>
      <c r="H52" s="140"/>
      <c r="I52" s="67"/>
      <c r="J52" s="67"/>
      <c r="K52" s="67"/>
      <c r="L52" s="68"/>
      <c r="M52" s="49">
        <v>0.01</v>
      </c>
      <c r="N52" s="49">
        <v>1.1000000000000001</v>
      </c>
      <c r="O52" s="87"/>
      <c r="P52" s="69">
        <v>0.02</v>
      </c>
      <c r="Q52" s="87">
        <v>20</v>
      </c>
      <c r="R52" s="87"/>
      <c r="S52" s="87"/>
      <c r="T52" s="87">
        <v>0.34</v>
      </c>
      <c r="U52" s="121"/>
      <c r="V52" s="121"/>
      <c r="W52" s="121"/>
    </row>
    <row r="53" spans="1:24" ht="19.5" customHeight="1" x14ac:dyDescent="0.25">
      <c r="A53" s="177" t="s">
        <v>101</v>
      </c>
      <c r="B53" s="178"/>
      <c r="C53" s="2">
        <f>SUM(C49:C52)</f>
        <v>608</v>
      </c>
      <c r="D53" s="2">
        <f t="shared" ref="D53:G53" si="7">SUM(D49:D52)</f>
        <v>15.879999999999999</v>
      </c>
      <c r="E53" s="2">
        <f t="shared" si="7"/>
        <v>26.79</v>
      </c>
      <c r="F53" s="2">
        <f t="shared" si="7"/>
        <v>75.42</v>
      </c>
      <c r="G53" s="2">
        <f t="shared" si="7"/>
        <v>657</v>
      </c>
      <c r="H53" s="135"/>
      <c r="I53" s="135"/>
      <c r="J53" s="135"/>
      <c r="K53" s="135"/>
      <c r="L53" s="135"/>
      <c r="M53" s="136"/>
      <c r="N53" s="136"/>
      <c r="O53" s="143"/>
      <c r="P53" s="144"/>
      <c r="Q53" s="143"/>
      <c r="R53" s="143"/>
      <c r="S53" s="143"/>
      <c r="T53" s="143"/>
      <c r="U53" s="145"/>
      <c r="V53" s="146"/>
      <c r="W53" s="121"/>
    </row>
    <row r="54" spans="1:24" s="10" customFormat="1" ht="15" customHeight="1" x14ac:dyDescent="0.2">
      <c r="A54" s="158" t="s">
        <v>16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60"/>
      <c r="W54" s="132"/>
    </row>
    <row r="55" spans="1:24" s="10" customFormat="1" ht="33" customHeight="1" x14ac:dyDescent="0.25">
      <c r="A55" s="94">
        <v>1</v>
      </c>
      <c r="B55" s="9" t="s">
        <v>78</v>
      </c>
      <c r="C55" s="8">
        <v>100</v>
      </c>
      <c r="D55" s="51">
        <v>7.87</v>
      </c>
      <c r="E55" s="51">
        <v>12.64</v>
      </c>
      <c r="F55" s="51">
        <v>17.309999999999999</v>
      </c>
      <c r="G55" s="51">
        <v>150</v>
      </c>
      <c r="H55" s="70"/>
      <c r="I55" s="70"/>
      <c r="J55" s="70"/>
      <c r="K55" s="70"/>
      <c r="L55" s="71"/>
      <c r="M55" s="49">
        <v>0.42</v>
      </c>
      <c r="N55" s="87">
        <v>5.9</v>
      </c>
      <c r="O55" s="87"/>
      <c r="P55" s="69">
        <v>0.05</v>
      </c>
      <c r="Q55" s="87">
        <v>48.3</v>
      </c>
      <c r="R55" s="87">
        <v>56</v>
      </c>
      <c r="S55" s="87">
        <v>21.7</v>
      </c>
      <c r="T55" s="87">
        <v>2.04</v>
      </c>
      <c r="U55" s="121">
        <v>0.06</v>
      </c>
      <c r="V55" s="121"/>
      <c r="W55" s="132"/>
    </row>
    <row r="56" spans="1:24" ht="29.25" customHeight="1" x14ac:dyDescent="0.25">
      <c r="A56" s="8">
        <v>109</v>
      </c>
      <c r="B56" s="9" t="s">
        <v>79</v>
      </c>
      <c r="C56" s="2">
        <v>250</v>
      </c>
      <c r="D56" s="58">
        <v>7.3</v>
      </c>
      <c r="E56" s="58">
        <v>6.8</v>
      </c>
      <c r="F56" s="58">
        <v>12.5</v>
      </c>
      <c r="G56" s="58">
        <v>162</v>
      </c>
      <c r="H56" s="67"/>
      <c r="I56" s="67"/>
      <c r="J56" s="67"/>
      <c r="K56" s="67"/>
      <c r="L56" s="68"/>
      <c r="M56" s="49">
        <v>0.01</v>
      </c>
      <c r="N56" s="94">
        <v>0.18</v>
      </c>
      <c r="O56" s="94"/>
      <c r="P56" s="67">
        <v>0.1</v>
      </c>
      <c r="Q56" s="99">
        <v>123</v>
      </c>
      <c r="R56" s="99">
        <v>115.54</v>
      </c>
      <c r="S56" s="99"/>
      <c r="T56" s="100">
        <v>1</v>
      </c>
      <c r="U56" s="121">
        <v>1.0999999999999999E-2</v>
      </c>
      <c r="V56" s="121">
        <v>2.35</v>
      </c>
      <c r="W56" s="121"/>
    </row>
    <row r="57" spans="1:24" ht="29.25" customHeight="1" x14ac:dyDescent="0.25">
      <c r="A57" s="8">
        <v>377</v>
      </c>
      <c r="B57" s="9" t="s">
        <v>38</v>
      </c>
      <c r="C57" s="2">
        <v>180</v>
      </c>
      <c r="D57" s="2">
        <v>4.0999999999999996</v>
      </c>
      <c r="E57" s="2">
        <v>8.48</v>
      </c>
      <c r="F57" s="2">
        <v>18.78</v>
      </c>
      <c r="G57" s="58">
        <v>114</v>
      </c>
      <c r="H57" s="67"/>
      <c r="I57" s="67"/>
      <c r="J57" s="67"/>
      <c r="K57" s="67"/>
      <c r="L57" s="68"/>
      <c r="M57" s="49"/>
      <c r="N57" s="94"/>
      <c r="O57" s="94"/>
      <c r="P57" s="67"/>
      <c r="Q57" s="99"/>
      <c r="R57" s="99"/>
      <c r="S57" s="99"/>
      <c r="T57" s="100"/>
      <c r="U57" s="121"/>
      <c r="V57" s="121"/>
      <c r="W57" s="121"/>
    </row>
    <row r="58" spans="1:24" ht="20.25" customHeight="1" x14ac:dyDescent="0.25">
      <c r="A58" s="8" t="s">
        <v>103</v>
      </c>
      <c r="B58" s="9" t="s">
        <v>104</v>
      </c>
      <c r="C58" s="2">
        <v>120</v>
      </c>
      <c r="D58" s="2">
        <v>1.35</v>
      </c>
      <c r="E58" s="2">
        <v>8.2100000000000009</v>
      </c>
      <c r="F58" s="2">
        <v>6.01</v>
      </c>
      <c r="G58" s="58">
        <v>142</v>
      </c>
      <c r="H58" s="67">
        <v>0.14000000000000001</v>
      </c>
      <c r="I58" s="67">
        <v>0.18</v>
      </c>
      <c r="J58" s="67">
        <v>17.899999999999999</v>
      </c>
      <c r="K58" s="67">
        <v>37.200000000000003</v>
      </c>
      <c r="L58" s="68">
        <v>4.3</v>
      </c>
      <c r="M58" s="49">
        <v>0.08</v>
      </c>
      <c r="N58" s="87">
        <v>4</v>
      </c>
      <c r="O58" s="87">
        <v>300</v>
      </c>
      <c r="P58" s="69">
        <v>16.57</v>
      </c>
      <c r="Q58" s="87">
        <v>135.4</v>
      </c>
      <c r="R58" s="87">
        <v>40</v>
      </c>
      <c r="S58" s="87">
        <v>1.8</v>
      </c>
      <c r="T58" s="87"/>
      <c r="U58" s="121">
        <v>1.2999999999999999E-2</v>
      </c>
      <c r="V58" s="121">
        <v>11.85</v>
      </c>
      <c r="W58" s="121"/>
    </row>
    <row r="59" spans="1:24" ht="20.25" customHeight="1" x14ac:dyDescent="0.25">
      <c r="A59" s="8" t="s">
        <v>58</v>
      </c>
      <c r="B59" s="9" t="s">
        <v>105</v>
      </c>
      <c r="C59" s="2">
        <v>200</v>
      </c>
      <c r="D59" s="2">
        <v>0.06</v>
      </c>
      <c r="E59" s="2"/>
      <c r="F59" s="2">
        <v>10.71</v>
      </c>
      <c r="G59" s="58">
        <v>63</v>
      </c>
      <c r="H59" s="2"/>
      <c r="I59" s="2"/>
      <c r="J59" s="2"/>
      <c r="K59" s="2"/>
      <c r="L59" s="86"/>
      <c r="M59" s="49">
        <v>0.06</v>
      </c>
      <c r="N59" s="49">
        <v>38</v>
      </c>
      <c r="O59" s="87">
        <v>0</v>
      </c>
      <c r="P59" s="69"/>
      <c r="Q59" s="87">
        <v>35</v>
      </c>
      <c r="R59" s="87">
        <v>17</v>
      </c>
      <c r="S59" s="87">
        <v>11</v>
      </c>
      <c r="T59" s="87">
        <v>0.1</v>
      </c>
      <c r="U59" s="121"/>
      <c r="V59" s="121"/>
      <c r="W59" s="121"/>
    </row>
    <row r="60" spans="1:24" ht="20.25" customHeight="1" x14ac:dyDescent="0.25">
      <c r="A60" s="8" t="s">
        <v>58</v>
      </c>
      <c r="B60" s="11" t="s">
        <v>40</v>
      </c>
      <c r="C60" s="2">
        <v>100</v>
      </c>
      <c r="D60" s="58">
        <v>0.4</v>
      </c>
      <c r="E60" s="58">
        <v>0.4</v>
      </c>
      <c r="F60" s="58">
        <v>10.4</v>
      </c>
      <c r="G60" s="58">
        <v>45</v>
      </c>
      <c r="H60" s="2"/>
      <c r="I60" s="2"/>
      <c r="J60" s="2"/>
      <c r="K60" s="2"/>
      <c r="L60" s="86"/>
      <c r="M60" s="49">
        <v>1.0999999999999999E-2</v>
      </c>
      <c r="N60" s="87"/>
      <c r="O60" s="87"/>
      <c r="P60" s="69">
        <v>0.05</v>
      </c>
      <c r="Q60" s="87">
        <v>11</v>
      </c>
      <c r="R60" s="87">
        <v>33</v>
      </c>
      <c r="S60" s="87"/>
      <c r="T60" s="87">
        <v>0.26</v>
      </c>
      <c r="U60" s="121"/>
      <c r="V60" s="121"/>
      <c r="W60" s="121"/>
    </row>
    <row r="61" spans="1:24" ht="18.75" customHeight="1" x14ac:dyDescent="0.25">
      <c r="A61" s="94" t="s">
        <v>58</v>
      </c>
      <c r="B61" s="133" t="s">
        <v>59</v>
      </c>
      <c r="C61" s="99">
        <v>72</v>
      </c>
      <c r="D61" s="99">
        <v>4.28</v>
      </c>
      <c r="E61" s="99">
        <v>2.08</v>
      </c>
      <c r="F61" s="99">
        <v>25.2</v>
      </c>
      <c r="G61" s="99">
        <v>112</v>
      </c>
      <c r="H61" s="2">
        <v>0.18</v>
      </c>
      <c r="I61" s="2">
        <v>0.08</v>
      </c>
      <c r="J61" s="2"/>
      <c r="K61" s="2">
        <v>35</v>
      </c>
      <c r="L61" s="86">
        <v>3.9</v>
      </c>
      <c r="M61" s="49">
        <v>4.1000000000000002E-2</v>
      </c>
      <c r="N61" s="87"/>
      <c r="O61" s="87"/>
      <c r="P61" s="69">
        <v>0.05</v>
      </c>
      <c r="Q61" s="87">
        <v>21</v>
      </c>
      <c r="R61" s="87">
        <v>66</v>
      </c>
      <c r="S61" s="87"/>
      <c r="T61" s="87">
        <v>0.35</v>
      </c>
      <c r="U61" s="121"/>
      <c r="V61" s="121"/>
      <c r="W61" s="121"/>
    </row>
    <row r="62" spans="1:24" ht="23.25" customHeight="1" x14ac:dyDescent="0.25">
      <c r="A62" s="8" t="s">
        <v>58</v>
      </c>
      <c r="B62" s="9" t="s">
        <v>60</v>
      </c>
      <c r="C62" s="2">
        <v>60</v>
      </c>
      <c r="D62" s="2">
        <v>5</v>
      </c>
      <c r="E62" s="2">
        <v>1.2</v>
      </c>
      <c r="F62" s="2">
        <v>22</v>
      </c>
      <c r="G62" s="58">
        <v>130</v>
      </c>
      <c r="H62" s="67"/>
      <c r="I62" s="67">
        <v>0.01</v>
      </c>
      <c r="J62" s="67">
        <v>60</v>
      </c>
      <c r="K62" s="67">
        <v>5.44</v>
      </c>
      <c r="L62" s="68">
        <v>4.79</v>
      </c>
      <c r="M62" s="49">
        <v>0.01</v>
      </c>
      <c r="N62" s="87">
        <v>0.4</v>
      </c>
      <c r="O62" s="87"/>
      <c r="P62" s="69">
        <v>0.02</v>
      </c>
      <c r="Q62" s="87">
        <v>20</v>
      </c>
      <c r="R62" s="87">
        <v>8</v>
      </c>
      <c r="S62" s="87"/>
      <c r="T62" s="87">
        <v>0.34</v>
      </c>
      <c r="U62" s="121"/>
      <c r="V62" s="121"/>
      <c r="W62" s="121"/>
    </row>
    <row r="63" spans="1:24" ht="23.25" customHeight="1" x14ac:dyDescent="0.25">
      <c r="A63" s="177" t="s">
        <v>99</v>
      </c>
      <c r="B63" s="178"/>
      <c r="C63" s="147">
        <f>SUM(C55:C62)</f>
        <v>1082</v>
      </c>
      <c r="D63" s="147">
        <f t="shared" ref="D63:G63" si="8">SUM(D55:D62)</f>
        <v>30.36</v>
      </c>
      <c r="E63" s="147">
        <f t="shared" si="8"/>
        <v>39.81</v>
      </c>
      <c r="F63" s="147">
        <f t="shared" si="8"/>
        <v>122.91000000000001</v>
      </c>
      <c r="G63" s="147">
        <f t="shared" si="8"/>
        <v>918</v>
      </c>
      <c r="H63" s="67"/>
      <c r="I63" s="67"/>
      <c r="J63" s="67"/>
      <c r="K63" s="67"/>
      <c r="L63" s="68"/>
      <c r="M63" s="49"/>
      <c r="N63" s="87"/>
      <c r="O63" s="87"/>
      <c r="P63" s="69"/>
      <c r="Q63" s="87"/>
      <c r="R63" s="87"/>
      <c r="S63" s="87"/>
      <c r="T63" s="87"/>
      <c r="U63" s="121"/>
      <c r="V63" s="121"/>
      <c r="W63" s="121"/>
    </row>
    <row r="64" spans="1:24" s="20" customFormat="1" ht="19.5" customHeight="1" x14ac:dyDescent="0.2">
      <c r="A64" s="171" t="s">
        <v>17</v>
      </c>
      <c r="B64" s="172"/>
      <c r="C64" s="172"/>
      <c r="D64" s="50">
        <f>D63+D53</f>
        <v>46.239999999999995</v>
      </c>
      <c r="E64" s="50">
        <f t="shared" ref="E64:G64" si="9">E63+E53</f>
        <v>66.599999999999994</v>
      </c>
      <c r="F64" s="50">
        <f t="shared" si="9"/>
        <v>198.33</v>
      </c>
      <c r="G64" s="50">
        <f t="shared" si="9"/>
        <v>1575</v>
      </c>
      <c r="H64" s="50">
        <f t="shared" ref="H64:W64" si="10">H62+H61+H58+H56+H52+H49+H55+H50+H51+H60+H59</f>
        <v>0.38</v>
      </c>
      <c r="I64" s="50">
        <f t="shared" si="10"/>
        <v>0.30000000000000004</v>
      </c>
      <c r="J64" s="50">
        <f t="shared" si="10"/>
        <v>77.900000000000006</v>
      </c>
      <c r="K64" s="50">
        <f t="shared" si="10"/>
        <v>88.84</v>
      </c>
      <c r="L64" s="50">
        <f t="shared" si="10"/>
        <v>13.559999999999999</v>
      </c>
      <c r="M64" s="50">
        <f t="shared" si="10"/>
        <v>0.77200000000000002</v>
      </c>
      <c r="N64" s="50">
        <f t="shared" si="10"/>
        <v>52.76</v>
      </c>
      <c r="O64" s="117">
        <f t="shared" si="10"/>
        <v>665</v>
      </c>
      <c r="P64" s="113">
        <f t="shared" si="10"/>
        <v>17.405000000000005</v>
      </c>
      <c r="Q64" s="117">
        <f t="shared" si="10"/>
        <v>605.70000000000005</v>
      </c>
      <c r="R64" s="117">
        <f t="shared" si="10"/>
        <v>431.54</v>
      </c>
      <c r="S64" s="117">
        <f t="shared" si="10"/>
        <v>244.5</v>
      </c>
      <c r="T64" s="117">
        <f t="shared" si="10"/>
        <v>8.1</v>
      </c>
      <c r="U64" s="117">
        <f t="shared" si="10"/>
        <v>0.11399999999999999</v>
      </c>
      <c r="V64" s="117">
        <f t="shared" si="10"/>
        <v>17.7</v>
      </c>
      <c r="W64" s="117">
        <f t="shared" si="10"/>
        <v>0</v>
      </c>
      <c r="X64" s="35"/>
    </row>
    <row r="65" spans="1:24" s="5" customFormat="1" ht="13.5" customHeight="1" x14ac:dyDescent="0.25">
      <c r="A65" s="169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70"/>
      <c r="W65" s="121"/>
    </row>
    <row r="66" spans="1:24" s="13" customFormat="1" ht="15" customHeight="1" x14ac:dyDescent="0.2">
      <c r="A66" s="194" t="s">
        <v>19</v>
      </c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6"/>
      <c r="W66" s="198" t="s">
        <v>66</v>
      </c>
      <c r="X66" s="103"/>
    </row>
    <row r="67" spans="1:24" ht="30.75" customHeight="1" x14ac:dyDescent="0.25">
      <c r="A67" s="174" t="s">
        <v>1</v>
      </c>
      <c r="B67" s="174" t="s">
        <v>2</v>
      </c>
      <c r="C67" s="175" t="s">
        <v>3</v>
      </c>
      <c r="D67" s="176" t="s">
        <v>5</v>
      </c>
      <c r="E67" s="176"/>
      <c r="F67" s="176"/>
      <c r="G67" s="176" t="s">
        <v>27</v>
      </c>
      <c r="H67" s="191" t="s">
        <v>8</v>
      </c>
      <c r="I67" s="191"/>
      <c r="J67" s="191"/>
      <c r="K67" s="191" t="s">
        <v>12</v>
      </c>
      <c r="L67" s="193"/>
      <c r="M67" s="207" t="s">
        <v>41</v>
      </c>
      <c r="N67" s="208"/>
      <c r="O67" s="208"/>
      <c r="P67" s="209"/>
      <c r="Q67" s="201" t="s">
        <v>42</v>
      </c>
      <c r="R67" s="202"/>
      <c r="S67" s="202"/>
      <c r="T67" s="202"/>
      <c r="U67" s="202"/>
      <c r="V67" s="203"/>
      <c r="W67" s="199"/>
    </row>
    <row r="68" spans="1:24" ht="18" customHeight="1" x14ac:dyDescent="0.25">
      <c r="A68" s="174"/>
      <c r="B68" s="174"/>
      <c r="C68" s="163"/>
      <c r="D68" s="61" t="s">
        <v>4</v>
      </c>
      <c r="E68" s="64" t="s">
        <v>6</v>
      </c>
      <c r="F68" s="77" t="s">
        <v>7</v>
      </c>
      <c r="G68" s="168"/>
      <c r="H68" s="80" t="s">
        <v>9</v>
      </c>
      <c r="I68" s="80" t="s">
        <v>10</v>
      </c>
      <c r="J68" s="80" t="s">
        <v>11</v>
      </c>
      <c r="K68" s="80" t="s">
        <v>13</v>
      </c>
      <c r="L68" s="79" t="s">
        <v>14</v>
      </c>
      <c r="M68" s="104" t="s">
        <v>9</v>
      </c>
      <c r="N68" s="104" t="s">
        <v>11</v>
      </c>
      <c r="O68" s="104" t="s">
        <v>43</v>
      </c>
      <c r="P68" s="111" t="s">
        <v>44</v>
      </c>
      <c r="Q68" s="104" t="s">
        <v>13</v>
      </c>
      <c r="R68" s="104" t="s">
        <v>45</v>
      </c>
      <c r="S68" s="104" t="s">
        <v>46</v>
      </c>
      <c r="T68" s="104" t="s">
        <v>14</v>
      </c>
      <c r="U68" s="121" t="s">
        <v>63</v>
      </c>
      <c r="V68" s="121" t="s">
        <v>64</v>
      </c>
      <c r="W68" s="200"/>
    </row>
    <row r="69" spans="1:24" ht="15" customHeight="1" x14ac:dyDescent="0.25">
      <c r="A69" s="158" t="s">
        <v>15</v>
      </c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60"/>
      <c r="W69" s="121"/>
    </row>
    <row r="70" spans="1:24" ht="30.75" customHeight="1" x14ac:dyDescent="0.25">
      <c r="A70" s="8">
        <v>217</v>
      </c>
      <c r="B70" s="9" t="s">
        <v>86</v>
      </c>
      <c r="C70" s="2">
        <v>200</v>
      </c>
      <c r="D70" s="58">
        <v>21.7</v>
      </c>
      <c r="E70" s="58">
        <v>16.899999999999999</v>
      </c>
      <c r="F70" s="58">
        <v>67.400000000000006</v>
      </c>
      <c r="G70" s="58">
        <v>380</v>
      </c>
      <c r="H70" s="67"/>
      <c r="I70" s="67"/>
      <c r="J70" s="67"/>
      <c r="K70" s="67"/>
      <c r="L70" s="68"/>
      <c r="M70" s="87">
        <v>0.04</v>
      </c>
      <c r="N70" s="49">
        <v>2.62</v>
      </c>
      <c r="O70" s="87">
        <v>200</v>
      </c>
      <c r="P70" s="69">
        <v>0.2</v>
      </c>
      <c r="Q70" s="87">
        <v>95.37</v>
      </c>
      <c r="R70" s="87">
        <v>68</v>
      </c>
      <c r="S70" s="87">
        <v>167</v>
      </c>
      <c r="T70" s="87">
        <v>0.3</v>
      </c>
      <c r="U70" s="121">
        <v>0.03</v>
      </c>
      <c r="V70" s="121">
        <v>3.5</v>
      </c>
      <c r="W70" s="121"/>
    </row>
    <row r="71" spans="1:24" ht="31.5" customHeight="1" x14ac:dyDescent="0.25">
      <c r="A71" s="94">
        <v>69</v>
      </c>
      <c r="B71" s="133" t="s">
        <v>120</v>
      </c>
      <c r="C71" s="99">
        <v>100</v>
      </c>
      <c r="D71" s="99">
        <v>4.75</v>
      </c>
      <c r="E71" s="99">
        <v>2.4500000000000002</v>
      </c>
      <c r="F71" s="99">
        <v>26.7</v>
      </c>
      <c r="G71" s="99">
        <v>200</v>
      </c>
      <c r="H71" s="67">
        <v>0.06</v>
      </c>
      <c r="I71" s="67">
        <v>0.03</v>
      </c>
      <c r="J71" s="67"/>
      <c r="K71" s="67">
        <v>11.2</v>
      </c>
      <c r="L71" s="68">
        <v>0.56999999999999995</v>
      </c>
      <c r="M71" s="49">
        <v>3.6999999999999998E-2</v>
      </c>
      <c r="N71" s="49">
        <v>9</v>
      </c>
      <c r="O71" s="87"/>
      <c r="P71" s="69">
        <v>7.0000000000000007E-2</v>
      </c>
      <c r="Q71" s="87">
        <v>15</v>
      </c>
      <c r="R71" s="87"/>
      <c r="S71" s="87">
        <v>25.6</v>
      </c>
      <c r="T71" s="87">
        <v>1</v>
      </c>
      <c r="U71" s="121"/>
      <c r="V71" s="121"/>
      <c r="W71" s="121"/>
    </row>
    <row r="72" spans="1:24" ht="27.75" customHeight="1" x14ac:dyDescent="0.25">
      <c r="A72" s="8" t="s">
        <v>58</v>
      </c>
      <c r="B72" s="9" t="s">
        <v>34</v>
      </c>
      <c r="C72" s="2">
        <v>15</v>
      </c>
      <c r="D72" s="2">
        <v>3.84</v>
      </c>
      <c r="E72" s="2">
        <v>3.9</v>
      </c>
      <c r="F72" s="58"/>
      <c r="G72" s="58">
        <v>51</v>
      </c>
      <c r="H72" s="67">
        <v>0.03</v>
      </c>
      <c r="I72" s="67">
        <v>0.36</v>
      </c>
      <c r="J72" s="67">
        <v>0.7</v>
      </c>
      <c r="K72" s="67">
        <v>135</v>
      </c>
      <c r="L72" s="68">
        <v>0.9</v>
      </c>
      <c r="M72" s="49"/>
      <c r="N72" s="49"/>
      <c r="O72" s="87"/>
      <c r="P72" s="69"/>
      <c r="Q72" s="87"/>
      <c r="R72" s="87"/>
      <c r="S72" s="87"/>
      <c r="T72" s="87"/>
      <c r="U72" s="121"/>
      <c r="V72" s="121"/>
      <c r="W72" s="121"/>
    </row>
    <row r="73" spans="1:24" ht="18" customHeight="1" x14ac:dyDescent="0.25">
      <c r="A73" s="51" t="s">
        <v>58</v>
      </c>
      <c r="B73" s="44" t="s">
        <v>69</v>
      </c>
      <c r="C73" s="58">
        <v>108</v>
      </c>
      <c r="D73" s="58">
        <v>5.2</v>
      </c>
      <c r="E73" s="58">
        <v>3.5</v>
      </c>
      <c r="F73" s="58">
        <v>3.7</v>
      </c>
      <c r="G73" s="58">
        <v>70</v>
      </c>
      <c r="H73" s="58"/>
      <c r="I73" s="58"/>
      <c r="J73" s="58"/>
      <c r="K73" s="58"/>
      <c r="L73" s="89"/>
      <c r="M73" s="49">
        <v>0.04</v>
      </c>
      <c r="N73" s="49">
        <v>0.6</v>
      </c>
      <c r="O73" s="87">
        <v>20</v>
      </c>
      <c r="P73" s="69">
        <v>1.4999999999999999E-2</v>
      </c>
      <c r="Q73" s="87">
        <v>122</v>
      </c>
      <c r="R73" s="87">
        <v>96</v>
      </c>
      <c r="S73" s="87">
        <v>15</v>
      </c>
      <c r="T73" s="87">
        <v>0.1</v>
      </c>
      <c r="U73" s="121"/>
      <c r="V73" s="121"/>
      <c r="W73" s="121"/>
    </row>
    <row r="74" spans="1:24" ht="18.75" customHeight="1" x14ac:dyDescent="0.25">
      <c r="A74" s="8">
        <v>462</v>
      </c>
      <c r="B74" s="9" t="s">
        <v>28</v>
      </c>
      <c r="C74" s="138">
        <v>200</v>
      </c>
      <c r="D74" s="43">
        <v>2.61</v>
      </c>
      <c r="E74" s="2">
        <v>0.45</v>
      </c>
      <c r="F74" s="58">
        <v>25.95</v>
      </c>
      <c r="G74" s="58">
        <v>119</v>
      </c>
      <c r="H74" s="67">
        <v>0.03</v>
      </c>
      <c r="I74" s="67">
        <v>7.0000000000000007E-2</v>
      </c>
      <c r="J74" s="67">
        <v>0.65</v>
      </c>
      <c r="K74" s="67">
        <v>117.39</v>
      </c>
      <c r="L74" s="68">
        <v>0.51</v>
      </c>
      <c r="M74" s="49">
        <v>0.03</v>
      </c>
      <c r="N74" s="49">
        <v>4.9000000000000004</v>
      </c>
      <c r="O74" s="87"/>
      <c r="P74" s="69">
        <v>4.03</v>
      </c>
      <c r="Q74" s="87">
        <v>175</v>
      </c>
      <c r="R74" s="87">
        <v>162</v>
      </c>
      <c r="S74" s="87">
        <v>18.899999999999999</v>
      </c>
      <c r="T74" s="87">
        <v>1.62</v>
      </c>
      <c r="U74" s="121"/>
      <c r="V74" s="121"/>
      <c r="W74" s="121"/>
    </row>
    <row r="75" spans="1:24" ht="18.75" customHeight="1" x14ac:dyDescent="0.25">
      <c r="A75" s="177" t="s">
        <v>101</v>
      </c>
      <c r="B75" s="178"/>
      <c r="C75" s="138">
        <f>SUM(C70:C74)</f>
        <v>623</v>
      </c>
      <c r="D75" s="138">
        <f t="shared" ref="D75:G75" si="11">SUM(D70:D74)</f>
        <v>38.1</v>
      </c>
      <c r="E75" s="138">
        <f t="shared" si="11"/>
        <v>27.199999999999996</v>
      </c>
      <c r="F75" s="138">
        <f t="shared" si="11"/>
        <v>123.75000000000001</v>
      </c>
      <c r="G75" s="138">
        <f t="shared" si="11"/>
        <v>820</v>
      </c>
      <c r="H75" s="135"/>
      <c r="I75" s="135"/>
      <c r="J75" s="135"/>
      <c r="K75" s="135"/>
      <c r="L75" s="135"/>
      <c r="M75" s="136"/>
      <c r="N75" s="136"/>
      <c r="O75" s="143"/>
      <c r="P75" s="144"/>
      <c r="Q75" s="143"/>
      <c r="R75" s="143"/>
      <c r="S75" s="143"/>
      <c r="T75" s="143"/>
      <c r="U75" s="145"/>
      <c r="V75" s="146"/>
      <c r="W75" s="121"/>
    </row>
    <row r="76" spans="1:24" ht="15" customHeight="1" x14ac:dyDescent="0.25">
      <c r="A76" s="158" t="s">
        <v>16</v>
      </c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60"/>
      <c r="W76" s="121"/>
    </row>
    <row r="77" spans="1:24" ht="36" customHeight="1" x14ac:dyDescent="0.25">
      <c r="A77" s="94">
        <v>122</v>
      </c>
      <c r="B77" s="9" t="s">
        <v>84</v>
      </c>
      <c r="C77" s="2">
        <v>250</v>
      </c>
      <c r="D77" s="58">
        <v>5.3</v>
      </c>
      <c r="E77" s="58">
        <v>8.8000000000000007</v>
      </c>
      <c r="F77" s="58">
        <v>20.5</v>
      </c>
      <c r="G77" s="60">
        <v>129</v>
      </c>
      <c r="H77" s="67"/>
      <c r="I77" s="67"/>
      <c r="J77" s="67"/>
      <c r="K77" s="67"/>
      <c r="L77" s="68"/>
      <c r="M77" s="49">
        <v>7.0000000000000007E-2</v>
      </c>
      <c r="N77" s="87">
        <v>5.86</v>
      </c>
      <c r="O77" s="87"/>
      <c r="P77" s="69">
        <v>0.05</v>
      </c>
      <c r="Q77" s="87">
        <v>121.04</v>
      </c>
      <c r="R77" s="87">
        <v>79.209999999999994</v>
      </c>
      <c r="S77" s="87">
        <v>17.170000000000002</v>
      </c>
      <c r="T77" s="87">
        <v>0.56999999999999995</v>
      </c>
      <c r="U77" s="121">
        <v>1.0999999999999999E-2</v>
      </c>
      <c r="V77" s="121"/>
      <c r="W77" s="121"/>
    </row>
    <row r="78" spans="1:24" ht="36" customHeight="1" x14ac:dyDescent="0.25">
      <c r="A78" s="8">
        <v>47</v>
      </c>
      <c r="B78" s="44" t="s">
        <v>61</v>
      </c>
      <c r="C78" s="8">
        <v>100</v>
      </c>
      <c r="D78" s="51">
        <v>4.87</v>
      </c>
      <c r="E78" s="51">
        <v>12.11</v>
      </c>
      <c r="F78" s="51">
        <v>25</v>
      </c>
      <c r="G78" s="51">
        <v>170</v>
      </c>
      <c r="H78" s="70"/>
      <c r="I78" s="70"/>
      <c r="J78" s="70"/>
      <c r="K78" s="70"/>
      <c r="L78" s="71"/>
      <c r="M78" s="49">
        <v>0.04</v>
      </c>
      <c r="N78" s="87">
        <v>0.04</v>
      </c>
      <c r="O78" s="87">
        <v>40</v>
      </c>
      <c r="P78" s="69">
        <v>0.11</v>
      </c>
      <c r="Q78" s="87">
        <v>57.59</v>
      </c>
      <c r="R78" s="87">
        <v>60</v>
      </c>
      <c r="S78" s="87"/>
      <c r="T78" s="87">
        <v>2.0499999999999998</v>
      </c>
      <c r="U78" s="121">
        <v>8.0000000000000002E-3</v>
      </c>
      <c r="V78" s="121"/>
      <c r="W78" s="121"/>
    </row>
    <row r="79" spans="1:24" ht="35.25" customHeight="1" x14ac:dyDescent="0.25">
      <c r="A79" s="8">
        <v>202</v>
      </c>
      <c r="B79" s="9" t="s">
        <v>29</v>
      </c>
      <c r="C79" s="2">
        <v>180</v>
      </c>
      <c r="D79" s="58">
        <v>7</v>
      </c>
      <c r="E79" s="58">
        <v>7.83</v>
      </c>
      <c r="F79" s="58">
        <v>24.8</v>
      </c>
      <c r="G79" s="58">
        <v>150</v>
      </c>
      <c r="H79" s="67"/>
      <c r="I79" s="67"/>
      <c r="J79" s="67"/>
      <c r="K79" s="67"/>
      <c r="L79" s="68"/>
      <c r="M79" s="49">
        <v>0.03</v>
      </c>
      <c r="N79" s="87">
        <v>0.08</v>
      </c>
      <c r="O79" s="87">
        <v>80</v>
      </c>
      <c r="P79" s="69">
        <v>4.13</v>
      </c>
      <c r="Q79" s="87">
        <v>21.22</v>
      </c>
      <c r="R79" s="87">
        <v>88.9</v>
      </c>
      <c r="S79" s="87">
        <v>3.52</v>
      </c>
      <c r="T79" s="87"/>
      <c r="U79" s="121">
        <v>1.2999999999999999E-2</v>
      </c>
      <c r="V79" s="121">
        <v>2.6</v>
      </c>
      <c r="W79" s="121"/>
    </row>
    <row r="80" spans="1:24" ht="27.75" customHeight="1" x14ac:dyDescent="0.25">
      <c r="A80" s="51">
        <v>349</v>
      </c>
      <c r="B80" s="44" t="s">
        <v>85</v>
      </c>
      <c r="C80" s="58">
        <v>100</v>
      </c>
      <c r="D80" s="58">
        <v>3</v>
      </c>
      <c r="E80" s="58">
        <v>0.79</v>
      </c>
      <c r="F80" s="58">
        <v>4.25</v>
      </c>
      <c r="G80" s="58">
        <v>169</v>
      </c>
      <c r="H80" s="58">
        <v>0.09</v>
      </c>
      <c r="I80" s="58">
        <v>0.14000000000000001</v>
      </c>
      <c r="J80" s="58"/>
      <c r="K80" s="58">
        <v>14</v>
      </c>
      <c r="L80" s="89">
        <v>1.78</v>
      </c>
      <c r="M80" s="49">
        <v>0.03</v>
      </c>
      <c r="N80" s="87">
        <v>0.36</v>
      </c>
      <c r="O80" s="87"/>
      <c r="P80" s="69">
        <v>0.08</v>
      </c>
      <c r="Q80" s="87"/>
      <c r="R80" s="87">
        <v>107</v>
      </c>
      <c r="S80" s="87"/>
      <c r="T80" s="87">
        <v>0.78</v>
      </c>
      <c r="U80" s="121">
        <v>1.4999999999999999E-2</v>
      </c>
      <c r="V80" s="121">
        <v>4.21</v>
      </c>
      <c r="W80" s="121"/>
    </row>
    <row r="81" spans="1:35" ht="21" customHeight="1" x14ac:dyDescent="0.25">
      <c r="A81" s="8" t="s">
        <v>58</v>
      </c>
      <c r="B81" s="11" t="s">
        <v>40</v>
      </c>
      <c r="C81" s="2">
        <v>100</v>
      </c>
      <c r="D81" s="58">
        <v>0.4</v>
      </c>
      <c r="E81" s="58">
        <v>0.4</v>
      </c>
      <c r="F81" s="58">
        <v>10.4</v>
      </c>
      <c r="G81" s="58">
        <v>45</v>
      </c>
      <c r="H81" s="67"/>
      <c r="I81" s="67"/>
      <c r="J81" s="67"/>
      <c r="K81" s="67"/>
      <c r="L81" s="68"/>
      <c r="M81" s="49">
        <v>0.03</v>
      </c>
      <c r="N81" s="49">
        <v>10</v>
      </c>
      <c r="O81" s="87">
        <v>5</v>
      </c>
      <c r="P81" s="69">
        <v>0.4</v>
      </c>
      <c r="Q81" s="87">
        <v>16</v>
      </c>
      <c r="R81" s="87">
        <v>11</v>
      </c>
      <c r="S81" s="87">
        <v>9</v>
      </c>
      <c r="T81" s="87">
        <v>3.78</v>
      </c>
      <c r="U81" s="121"/>
      <c r="V81" s="121"/>
      <c r="W81" s="121"/>
    </row>
    <row r="82" spans="1:35" ht="24.75" customHeight="1" x14ac:dyDescent="0.25">
      <c r="A82" s="8" t="s">
        <v>58</v>
      </c>
      <c r="B82" s="9" t="s">
        <v>105</v>
      </c>
      <c r="C82" s="2">
        <v>200</v>
      </c>
      <c r="D82" s="2">
        <v>0.06</v>
      </c>
      <c r="E82" s="2"/>
      <c r="F82" s="2">
        <v>10.71</v>
      </c>
      <c r="G82" s="58">
        <v>63</v>
      </c>
      <c r="H82" s="67"/>
      <c r="I82" s="67"/>
      <c r="J82" s="67">
        <v>0.05</v>
      </c>
      <c r="K82" s="67">
        <v>4.3499999999999996</v>
      </c>
      <c r="L82" s="68">
        <v>0.36</v>
      </c>
      <c r="M82" s="49">
        <v>0.01</v>
      </c>
      <c r="N82" s="87">
        <v>5</v>
      </c>
      <c r="O82" s="87"/>
      <c r="P82" s="69">
        <v>0.02</v>
      </c>
      <c r="Q82" s="87">
        <v>4.8600000000000003</v>
      </c>
      <c r="R82" s="87">
        <v>111</v>
      </c>
      <c r="S82" s="87">
        <v>1.36</v>
      </c>
      <c r="T82" s="87">
        <v>0.22</v>
      </c>
      <c r="U82" s="121"/>
      <c r="V82" s="121"/>
      <c r="W82" s="121">
        <v>25</v>
      </c>
    </row>
    <row r="83" spans="1:35" ht="24.75" customHeight="1" x14ac:dyDescent="0.25">
      <c r="A83" s="94" t="s">
        <v>58</v>
      </c>
      <c r="B83" s="133" t="s">
        <v>59</v>
      </c>
      <c r="C83" s="99">
        <v>72</v>
      </c>
      <c r="D83" s="99">
        <v>4.28</v>
      </c>
      <c r="E83" s="99">
        <v>2.08</v>
      </c>
      <c r="F83" s="99">
        <v>25.2</v>
      </c>
      <c r="G83" s="99">
        <v>112</v>
      </c>
      <c r="H83" s="2"/>
      <c r="I83" s="2"/>
      <c r="J83" s="2"/>
      <c r="K83" s="2"/>
      <c r="L83" s="86"/>
      <c r="M83" s="49">
        <v>1.0999999999999999E-2</v>
      </c>
      <c r="N83" s="87"/>
      <c r="O83" s="87"/>
      <c r="P83" s="69">
        <v>0.05</v>
      </c>
      <c r="Q83" s="87">
        <v>11</v>
      </c>
      <c r="R83" s="87">
        <v>33</v>
      </c>
      <c r="S83" s="87"/>
      <c r="T83" s="87">
        <v>0.26</v>
      </c>
      <c r="U83" s="121"/>
      <c r="V83" s="121"/>
      <c r="W83" s="121"/>
    </row>
    <row r="84" spans="1:35" ht="23.25" customHeight="1" x14ac:dyDescent="0.25">
      <c r="A84" s="8" t="s">
        <v>58</v>
      </c>
      <c r="B84" s="9" t="s">
        <v>60</v>
      </c>
      <c r="C84" s="2">
        <v>60</v>
      </c>
      <c r="D84" s="2">
        <v>5</v>
      </c>
      <c r="E84" s="2">
        <v>1.2</v>
      </c>
      <c r="F84" s="2">
        <v>22</v>
      </c>
      <c r="G84" s="58">
        <v>130</v>
      </c>
      <c r="H84" s="2">
        <v>0.18</v>
      </c>
      <c r="I84" s="2">
        <v>0.08</v>
      </c>
      <c r="J84" s="2"/>
      <c r="K84" s="2">
        <v>35</v>
      </c>
      <c r="L84" s="86">
        <v>3.9</v>
      </c>
      <c r="M84" s="49">
        <v>4.1000000000000002E-2</v>
      </c>
      <c r="N84" s="87"/>
      <c r="O84" s="87"/>
      <c r="P84" s="69">
        <v>0.05</v>
      </c>
      <c r="Q84" s="87">
        <v>21</v>
      </c>
      <c r="R84" s="87">
        <v>66</v>
      </c>
      <c r="S84" s="87"/>
      <c r="T84" s="87">
        <v>0.35</v>
      </c>
      <c r="U84" s="121"/>
      <c r="V84" s="121"/>
      <c r="W84" s="121"/>
    </row>
    <row r="85" spans="1:35" ht="23.25" customHeight="1" x14ac:dyDescent="0.25">
      <c r="A85" s="177" t="s">
        <v>99</v>
      </c>
      <c r="B85" s="178"/>
      <c r="C85" s="2">
        <f>SUM(C77:C84)</f>
        <v>1062</v>
      </c>
      <c r="D85" s="2">
        <f t="shared" ref="D85:G85" si="12">SUM(D77:D84)</f>
        <v>29.91</v>
      </c>
      <c r="E85" s="2">
        <f t="shared" si="12"/>
        <v>33.21</v>
      </c>
      <c r="F85" s="2">
        <f t="shared" si="12"/>
        <v>142.86000000000001</v>
      </c>
      <c r="G85" s="2">
        <f t="shared" si="12"/>
        <v>968</v>
      </c>
      <c r="H85" s="2"/>
      <c r="I85" s="2"/>
      <c r="J85" s="2"/>
      <c r="K85" s="2"/>
      <c r="L85" s="142"/>
      <c r="M85" s="49"/>
      <c r="N85" s="87"/>
      <c r="O85" s="87"/>
      <c r="P85" s="69"/>
      <c r="Q85" s="87"/>
      <c r="R85" s="87"/>
      <c r="S85" s="87"/>
      <c r="T85" s="87"/>
      <c r="U85" s="121"/>
      <c r="V85" s="121"/>
      <c r="W85" s="121"/>
    </row>
    <row r="86" spans="1:35" s="20" customFormat="1" ht="17.25" customHeight="1" x14ac:dyDescent="0.2">
      <c r="A86" s="171" t="s">
        <v>17</v>
      </c>
      <c r="B86" s="172"/>
      <c r="C86" s="172"/>
      <c r="D86" s="50">
        <f>D85+D75</f>
        <v>68.010000000000005</v>
      </c>
      <c r="E86" s="50">
        <f t="shared" ref="E86:G86" si="13">E85+E75</f>
        <v>60.41</v>
      </c>
      <c r="F86" s="50">
        <f t="shared" si="13"/>
        <v>266.61</v>
      </c>
      <c r="G86" s="50">
        <f t="shared" si="13"/>
        <v>1788</v>
      </c>
      <c r="H86" s="50">
        <f t="shared" ref="H86:W86" si="14">H70+H71+H73+H74+H77+H79+H80+H82+H84+H78+H83+H72+H81</f>
        <v>0.39</v>
      </c>
      <c r="I86" s="50">
        <f t="shared" si="14"/>
        <v>0.67999999999999994</v>
      </c>
      <c r="J86" s="50">
        <f t="shared" si="14"/>
        <v>1.4</v>
      </c>
      <c r="K86" s="50">
        <f t="shared" si="14"/>
        <v>316.94</v>
      </c>
      <c r="L86" s="50">
        <f t="shared" si="14"/>
        <v>8.02</v>
      </c>
      <c r="M86" s="50">
        <f t="shared" si="14"/>
        <v>0.40900000000000003</v>
      </c>
      <c r="N86" s="50">
        <f t="shared" si="14"/>
        <v>38.459999999999994</v>
      </c>
      <c r="O86" s="117">
        <f t="shared" si="14"/>
        <v>345</v>
      </c>
      <c r="P86" s="113">
        <f t="shared" si="14"/>
        <v>9.2050000000000018</v>
      </c>
      <c r="Q86" s="117">
        <f t="shared" si="14"/>
        <v>660.08</v>
      </c>
      <c r="R86" s="117">
        <f t="shared" si="14"/>
        <v>882.11</v>
      </c>
      <c r="S86" s="117">
        <f t="shared" si="14"/>
        <v>257.55000000000007</v>
      </c>
      <c r="T86" s="117">
        <f t="shared" si="14"/>
        <v>11.03</v>
      </c>
      <c r="U86" s="117">
        <f t="shared" si="14"/>
        <v>7.6999999999999985E-2</v>
      </c>
      <c r="V86" s="117">
        <f t="shared" si="14"/>
        <v>10.309999999999999</v>
      </c>
      <c r="W86" s="117">
        <f t="shared" si="14"/>
        <v>25</v>
      </c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s="14" customFormat="1" ht="13.5" customHeight="1" x14ac:dyDescent="0.25">
      <c r="A87" s="169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70"/>
      <c r="W87" s="121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15" customFormat="1" ht="15" customHeight="1" x14ac:dyDescent="0.2">
      <c r="A88" s="158" t="s">
        <v>26</v>
      </c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60"/>
      <c r="W88" s="198" t="s">
        <v>66</v>
      </c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s="7" customFormat="1" ht="29.25" customHeight="1" x14ac:dyDescent="0.2">
      <c r="A89" s="166" t="s">
        <v>1</v>
      </c>
      <c r="B89" s="166" t="s">
        <v>2</v>
      </c>
      <c r="C89" s="166" t="s">
        <v>3</v>
      </c>
      <c r="D89" s="168" t="s">
        <v>5</v>
      </c>
      <c r="E89" s="168"/>
      <c r="F89" s="168"/>
      <c r="G89" s="168" t="s">
        <v>27</v>
      </c>
      <c r="H89" s="167" t="s">
        <v>8</v>
      </c>
      <c r="I89" s="167"/>
      <c r="J89" s="167"/>
      <c r="K89" s="167" t="s">
        <v>12</v>
      </c>
      <c r="L89" s="150"/>
      <c r="M89" s="207" t="s">
        <v>41</v>
      </c>
      <c r="N89" s="208"/>
      <c r="O89" s="208"/>
      <c r="P89" s="209"/>
      <c r="Q89" s="201" t="s">
        <v>42</v>
      </c>
      <c r="R89" s="202"/>
      <c r="S89" s="202"/>
      <c r="T89" s="202"/>
      <c r="U89" s="202"/>
      <c r="V89" s="203"/>
      <c r="W89" s="199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s="7" customFormat="1" ht="18" customHeight="1" x14ac:dyDescent="0.25">
      <c r="A90" s="166"/>
      <c r="B90" s="166"/>
      <c r="C90" s="166"/>
      <c r="D90" s="53" t="s">
        <v>4</v>
      </c>
      <c r="E90" s="64" t="s">
        <v>6</v>
      </c>
      <c r="F90" s="77" t="s">
        <v>7</v>
      </c>
      <c r="G90" s="168"/>
      <c r="H90" s="80" t="s">
        <v>9</v>
      </c>
      <c r="I90" s="80" t="s">
        <v>10</v>
      </c>
      <c r="J90" s="80" t="s">
        <v>11</v>
      </c>
      <c r="K90" s="80" t="s">
        <v>13</v>
      </c>
      <c r="L90" s="79" t="s">
        <v>14</v>
      </c>
      <c r="M90" s="104" t="s">
        <v>9</v>
      </c>
      <c r="N90" s="104" t="s">
        <v>11</v>
      </c>
      <c r="O90" s="104" t="s">
        <v>43</v>
      </c>
      <c r="P90" s="111" t="s">
        <v>44</v>
      </c>
      <c r="Q90" s="104" t="s">
        <v>13</v>
      </c>
      <c r="R90" s="104" t="s">
        <v>45</v>
      </c>
      <c r="S90" s="104" t="s">
        <v>46</v>
      </c>
      <c r="T90" s="104" t="s">
        <v>14</v>
      </c>
      <c r="U90" s="121" t="s">
        <v>63</v>
      </c>
      <c r="V90" s="121" t="s">
        <v>64</v>
      </c>
      <c r="W90" s="200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5" customHeight="1" x14ac:dyDescent="0.25">
      <c r="A91" s="158" t="s">
        <v>15</v>
      </c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60"/>
      <c r="W91" s="121"/>
    </row>
    <row r="92" spans="1:35" ht="33" customHeight="1" x14ac:dyDescent="0.25">
      <c r="A92" s="8">
        <v>268</v>
      </c>
      <c r="B92" s="9" t="s">
        <v>54</v>
      </c>
      <c r="C92" s="2">
        <v>200</v>
      </c>
      <c r="D92" s="58">
        <v>10</v>
      </c>
      <c r="E92" s="58">
        <v>25.9</v>
      </c>
      <c r="F92" s="58">
        <v>5.5</v>
      </c>
      <c r="G92" s="58">
        <v>286</v>
      </c>
      <c r="H92" s="67">
        <v>0.1</v>
      </c>
      <c r="I92" s="67">
        <v>0.68</v>
      </c>
      <c r="J92" s="67"/>
      <c r="K92" s="67">
        <v>161.80000000000001</v>
      </c>
      <c r="L92" s="68">
        <v>3.2</v>
      </c>
      <c r="M92" s="87">
        <v>0.04</v>
      </c>
      <c r="N92" s="49">
        <v>1.49</v>
      </c>
      <c r="O92" s="87">
        <v>0.02</v>
      </c>
      <c r="P92" s="69">
        <v>0.3</v>
      </c>
      <c r="Q92" s="87">
        <v>82</v>
      </c>
      <c r="R92" s="87">
        <v>83.66</v>
      </c>
      <c r="S92" s="87">
        <v>17.489999999999998</v>
      </c>
      <c r="T92" s="87">
        <v>1.28</v>
      </c>
      <c r="U92" s="121">
        <v>0.03</v>
      </c>
      <c r="V92" s="121">
        <v>3.5</v>
      </c>
      <c r="W92" s="121"/>
    </row>
    <row r="93" spans="1:35" ht="20.25" customHeight="1" x14ac:dyDescent="0.25">
      <c r="A93" s="8">
        <v>63</v>
      </c>
      <c r="B93" s="9" t="s">
        <v>122</v>
      </c>
      <c r="C93" s="43">
        <v>100</v>
      </c>
      <c r="D93" s="2">
        <v>4.5999999999999996</v>
      </c>
      <c r="E93" s="2">
        <v>2.2000000000000002</v>
      </c>
      <c r="F93" s="58">
        <v>26</v>
      </c>
      <c r="G93" s="58">
        <v>180</v>
      </c>
      <c r="H93" s="67">
        <v>0.06</v>
      </c>
      <c r="I93" s="67">
        <v>0.03</v>
      </c>
      <c r="J93" s="67"/>
      <c r="K93" s="67">
        <v>11.2</v>
      </c>
      <c r="L93" s="68">
        <v>0.56999999999999995</v>
      </c>
      <c r="M93" s="49">
        <v>0.01</v>
      </c>
      <c r="N93" s="49"/>
      <c r="O93" s="87"/>
      <c r="P93" s="69">
        <v>7.0000000000000007E-2</v>
      </c>
      <c r="Q93" s="87">
        <v>15</v>
      </c>
      <c r="R93" s="87"/>
      <c r="S93" s="87"/>
      <c r="T93" s="87">
        <v>1</v>
      </c>
      <c r="U93" s="121"/>
      <c r="V93" s="121"/>
      <c r="W93" s="121"/>
    </row>
    <row r="94" spans="1:35" ht="20.25" customHeight="1" x14ac:dyDescent="0.25">
      <c r="A94" s="51" t="s">
        <v>58</v>
      </c>
      <c r="B94" s="44" t="s">
        <v>69</v>
      </c>
      <c r="C94" s="58">
        <v>108</v>
      </c>
      <c r="D94" s="58">
        <v>5.2</v>
      </c>
      <c r="E94" s="58">
        <v>3.5</v>
      </c>
      <c r="F94" s="58">
        <v>3.7</v>
      </c>
      <c r="G94" s="58">
        <v>70</v>
      </c>
      <c r="H94" s="58"/>
      <c r="I94" s="58"/>
      <c r="J94" s="58"/>
      <c r="K94" s="58"/>
      <c r="L94" s="89"/>
      <c r="M94" s="49">
        <v>0.04</v>
      </c>
      <c r="N94" s="49">
        <v>0.6</v>
      </c>
      <c r="O94" s="87">
        <v>20</v>
      </c>
      <c r="P94" s="69">
        <v>1.4999999999999999E-2</v>
      </c>
      <c r="Q94" s="87">
        <v>122</v>
      </c>
      <c r="R94" s="87">
        <v>96</v>
      </c>
      <c r="S94" s="87">
        <v>15</v>
      </c>
      <c r="T94" s="87">
        <v>0.1</v>
      </c>
      <c r="U94" s="121"/>
      <c r="V94" s="121"/>
      <c r="W94" s="121"/>
    </row>
    <row r="95" spans="1:35" ht="20.25" customHeight="1" x14ac:dyDescent="0.25">
      <c r="A95" s="94" t="s">
        <v>58</v>
      </c>
      <c r="B95" s="9" t="s">
        <v>71</v>
      </c>
      <c r="C95" s="2">
        <v>100</v>
      </c>
      <c r="D95" s="2">
        <v>0.8</v>
      </c>
      <c r="E95" s="2">
        <v>0.2</v>
      </c>
      <c r="F95" s="2">
        <v>7.5</v>
      </c>
      <c r="G95" s="58">
        <v>38</v>
      </c>
      <c r="H95" s="58"/>
      <c r="I95" s="58"/>
      <c r="J95" s="58"/>
      <c r="K95" s="58"/>
      <c r="L95" s="89"/>
      <c r="M95" s="49"/>
      <c r="N95" s="49"/>
      <c r="O95" s="87"/>
      <c r="P95" s="69"/>
      <c r="Q95" s="87"/>
      <c r="R95" s="87"/>
      <c r="S95" s="87"/>
      <c r="T95" s="87"/>
      <c r="U95" s="121"/>
      <c r="V95" s="121"/>
      <c r="W95" s="121"/>
    </row>
    <row r="96" spans="1:35" ht="17.25" customHeight="1" x14ac:dyDescent="0.25">
      <c r="A96" s="8">
        <v>464</v>
      </c>
      <c r="B96" s="9" t="s">
        <v>31</v>
      </c>
      <c r="C96" s="2">
        <v>200</v>
      </c>
      <c r="D96" s="2">
        <v>2.79</v>
      </c>
      <c r="E96" s="2">
        <v>0.04</v>
      </c>
      <c r="F96" s="58">
        <v>19.8</v>
      </c>
      <c r="G96" s="58">
        <v>91</v>
      </c>
      <c r="H96" s="67">
        <v>0.03</v>
      </c>
      <c r="I96" s="67">
        <v>7.0000000000000007E-2</v>
      </c>
      <c r="J96" s="67">
        <v>1</v>
      </c>
      <c r="K96" s="67">
        <v>113.8</v>
      </c>
      <c r="L96" s="68">
        <v>0.14000000000000001</v>
      </c>
      <c r="M96" s="49">
        <v>0.02</v>
      </c>
      <c r="N96" s="49">
        <v>3.2</v>
      </c>
      <c r="O96" s="87"/>
      <c r="P96" s="69">
        <v>0.03</v>
      </c>
      <c r="Q96" s="87">
        <v>135</v>
      </c>
      <c r="R96" s="87">
        <v>332</v>
      </c>
      <c r="S96" s="87"/>
      <c r="T96" s="87">
        <v>0.72</v>
      </c>
      <c r="U96" s="121"/>
      <c r="V96" s="121"/>
      <c r="W96" s="121"/>
    </row>
    <row r="97" spans="1:28" ht="17.25" customHeight="1" x14ac:dyDescent="0.25">
      <c r="A97" s="177" t="s">
        <v>101</v>
      </c>
      <c r="B97" s="178"/>
      <c r="C97" s="2">
        <f>SUM(C92:C96)</f>
        <v>708</v>
      </c>
      <c r="D97" s="2">
        <f t="shared" ref="D97:G97" si="15">SUM(D92:D96)</f>
        <v>23.39</v>
      </c>
      <c r="E97" s="2">
        <f t="shared" si="15"/>
        <v>31.839999999999996</v>
      </c>
      <c r="F97" s="2">
        <f t="shared" si="15"/>
        <v>62.5</v>
      </c>
      <c r="G97" s="2">
        <f t="shared" si="15"/>
        <v>665</v>
      </c>
      <c r="H97" s="135"/>
      <c r="I97" s="135"/>
      <c r="J97" s="135"/>
      <c r="K97" s="135"/>
      <c r="L97" s="135"/>
      <c r="M97" s="136"/>
      <c r="N97" s="136"/>
      <c r="O97" s="143"/>
      <c r="P97" s="144"/>
      <c r="Q97" s="143"/>
      <c r="R97" s="143"/>
      <c r="S97" s="143"/>
      <c r="T97" s="143"/>
      <c r="U97" s="145"/>
      <c r="V97" s="146"/>
      <c r="W97" s="121"/>
    </row>
    <row r="98" spans="1:28" ht="15" customHeight="1" x14ac:dyDescent="0.25">
      <c r="A98" s="158" t="s">
        <v>16</v>
      </c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60"/>
      <c r="W98" s="121"/>
    </row>
    <row r="99" spans="1:28" ht="30.75" customHeight="1" x14ac:dyDescent="0.25">
      <c r="A99" s="94">
        <v>2</v>
      </c>
      <c r="B99" s="133" t="s">
        <v>87</v>
      </c>
      <c r="C99" s="8">
        <v>100</v>
      </c>
      <c r="D99" s="51">
        <v>6.67</v>
      </c>
      <c r="E99" s="51">
        <v>12.64</v>
      </c>
      <c r="F99" s="51">
        <v>17.309999999999999</v>
      </c>
      <c r="G99" s="51">
        <v>150</v>
      </c>
      <c r="H99" s="70"/>
      <c r="I99" s="70"/>
      <c r="J99" s="70"/>
      <c r="K99" s="70"/>
      <c r="L99" s="71"/>
      <c r="M99" s="49">
        <v>0.04</v>
      </c>
      <c r="N99" s="87">
        <v>0.04</v>
      </c>
      <c r="O99" s="87">
        <v>40</v>
      </c>
      <c r="P99" s="69">
        <v>0.11</v>
      </c>
      <c r="Q99" s="87">
        <v>52.9</v>
      </c>
      <c r="R99" s="87">
        <v>80</v>
      </c>
      <c r="S99" s="87">
        <v>76</v>
      </c>
      <c r="T99" s="87">
        <v>2.06</v>
      </c>
      <c r="U99" s="121">
        <v>8.0000000000000002E-3</v>
      </c>
      <c r="V99" s="121"/>
      <c r="W99" s="121"/>
    </row>
    <row r="100" spans="1:28" ht="21" customHeight="1" x14ac:dyDescent="0.25">
      <c r="A100" s="8">
        <v>110</v>
      </c>
      <c r="B100" s="9" t="s">
        <v>88</v>
      </c>
      <c r="C100" s="2">
        <v>250</v>
      </c>
      <c r="D100" s="58">
        <v>2.8</v>
      </c>
      <c r="E100" s="58">
        <v>7.1</v>
      </c>
      <c r="F100" s="58">
        <v>11.5</v>
      </c>
      <c r="G100" s="58">
        <v>132</v>
      </c>
      <c r="H100" s="67"/>
      <c r="I100" s="67"/>
      <c r="J100" s="67"/>
      <c r="K100" s="67"/>
      <c r="L100" s="68"/>
      <c r="M100" s="49">
        <v>7.0000000000000007E-2</v>
      </c>
      <c r="N100" s="87">
        <v>5.86</v>
      </c>
      <c r="O100" s="87"/>
      <c r="P100" s="69">
        <v>0.05</v>
      </c>
      <c r="Q100" s="87">
        <v>121.04</v>
      </c>
      <c r="R100" s="87">
        <v>80</v>
      </c>
      <c r="S100" s="87">
        <v>17.170000000000002</v>
      </c>
      <c r="T100" s="87">
        <v>0.56999999999999995</v>
      </c>
      <c r="U100" s="121">
        <v>1.0999999999999999E-2</v>
      </c>
      <c r="V100" s="121"/>
      <c r="W100" s="121"/>
    </row>
    <row r="101" spans="1:28" ht="24" customHeight="1" x14ac:dyDescent="0.25">
      <c r="A101" s="3">
        <v>256</v>
      </c>
      <c r="B101" s="11" t="s">
        <v>33</v>
      </c>
      <c r="C101" s="3">
        <v>180</v>
      </c>
      <c r="D101" s="3">
        <v>7.38</v>
      </c>
      <c r="E101" s="3">
        <v>8.4</v>
      </c>
      <c r="F101" s="3">
        <v>45.2</v>
      </c>
      <c r="G101" s="59">
        <v>194</v>
      </c>
      <c r="H101" s="73">
        <v>2.94</v>
      </c>
      <c r="I101" s="73">
        <v>0.05</v>
      </c>
      <c r="J101" s="73"/>
      <c r="K101" s="73">
        <v>17</v>
      </c>
      <c r="L101" s="74">
        <v>1.42</v>
      </c>
      <c r="M101" s="49"/>
      <c r="N101" s="87"/>
      <c r="O101" s="87"/>
      <c r="P101" s="69"/>
      <c r="Q101" s="87"/>
      <c r="R101" s="87">
        <v>46</v>
      </c>
      <c r="S101" s="87"/>
      <c r="T101" s="87"/>
      <c r="U101" s="121">
        <v>1.2999999999999999E-2</v>
      </c>
      <c r="V101" s="121"/>
      <c r="W101" s="121"/>
    </row>
    <row r="102" spans="1:28" ht="21" customHeight="1" x14ac:dyDescent="0.25">
      <c r="A102" s="8">
        <v>339</v>
      </c>
      <c r="B102" s="9" t="s">
        <v>72</v>
      </c>
      <c r="C102" s="2">
        <v>100</v>
      </c>
      <c r="D102" s="58">
        <v>6</v>
      </c>
      <c r="E102" s="58">
        <v>3.9</v>
      </c>
      <c r="F102" s="58"/>
      <c r="G102" s="58">
        <v>159</v>
      </c>
      <c r="H102" s="67">
        <v>0.06</v>
      </c>
      <c r="I102" s="67">
        <v>0.12</v>
      </c>
      <c r="J102" s="67"/>
      <c r="K102" s="67">
        <v>15.12</v>
      </c>
      <c r="L102" s="68">
        <v>2.06</v>
      </c>
      <c r="M102" s="49">
        <v>0.05</v>
      </c>
      <c r="N102" s="87"/>
      <c r="O102" s="87"/>
      <c r="P102" s="69"/>
      <c r="Q102" s="87">
        <v>7.82</v>
      </c>
      <c r="R102" s="87">
        <v>39</v>
      </c>
      <c r="S102" s="87"/>
      <c r="T102" s="87">
        <v>1.48</v>
      </c>
      <c r="U102" s="121"/>
      <c r="V102" s="121"/>
      <c r="W102" s="121"/>
    </row>
    <row r="103" spans="1:28" ht="26.25" customHeight="1" x14ac:dyDescent="0.25">
      <c r="A103" s="8" t="s">
        <v>58</v>
      </c>
      <c r="B103" s="9" t="s">
        <v>105</v>
      </c>
      <c r="C103" s="2">
        <v>200</v>
      </c>
      <c r="D103" s="2">
        <v>0.06</v>
      </c>
      <c r="E103" s="2"/>
      <c r="F103" s="2">
        <v>10.71</v>
      </c>
      <c r="G103" s="58">
        <v>63</v>
      </c>
      <c r="H103" s="67"/>
      <c r="I103" s="67"/>
      <c r="J103" s="67"/>
      <c r="K103" s="67"/>
      <c r="L103" s="68"/>
      <c r="M103" s="49">
        <v>0.01</v>
      </c>
      <c r="N103" s="87">
        <v>5</v>
      </c>
      <c r="O103" s="87"/>
      <c r="P103" s="69">
        <v>0.02</v>
      </c>
      <c r="Q103" s="87">
        <v>56.37</v>
      </c>
      <c r="R103" s="87">
        <v>40</v>
      </c>
      <c r="S103" s="87"/>
      <c r="T103" s="87">
        <v>0.34</v>
      </c>
      <c r="U103" s="121"/>
      <c r="V103" s="121"/>
      <c r="W103" s="121">
        <v>25</v>
      </c>
    </row>
    <row r="104" spans="1:28" ht="26.25" customHeight="1" x14ac:dyDescent="0.25">
      <c r="A104" s="94" t="s">
        <v>58</v>
      </c>
      <c r="B104" s="133" t="s">
        <v>59</v>
      </c>
      <c r="C104" s="99">
        <v>72</v>
      </c>
      <c r="D104" s="99">
        <v>4.28</v>
      </c>
      <c r="E104" s="99">
        <v>2.08</v>
      </c>
      <c r="F104" s="99">
        <v>25.2</v>
      </c>
      <c r="G104" s="99">
        <v>112</v>
      </c>
      <c r="H104" s="2"/>
      <c r="I104" s="2"/>
      <c r="J104" s="2"/>
      <c r="K104" s="2"/>
      <c r="L104" s="86"/>
      <c r="M104" s="49">
        <v>1.0999999999999999E-2</v>
      </c>
      <c r="N104" s="87"/>
      <c r="O104" s="87"/>
      <c r="P104" s="69">
        <v>0.05</v>
      </c>
      <c r="Q104" s="87">
        <v>11</v>
      </c>
      <c r="R104" s="87">
        <v>33</v>
      </c>
      <c r="S104" s="87"/>
      <c r="T104" s="87">
        <v>0.26</v>
      </c>
      <c r="U104" s="121"/>
      <c r="V104" s="121"/>
      <c r="W104" s="121"/>
    </row>
    <row r="105" spans="1:28" ht="19.5" customHeight="1" x14ac:dyDescent="0.25">
      <c r="A105" s="8" t="s">
        <v>58</v>
      </c>
      <c r="B105" s="9" t="s">
        <v>60</v>
      </c>
      <c r="C105" s="2">
        <v>60</v>
      </c>
      <c r="D105" s="2">
        <v>5</v>
      </c>
      <c r="E105" s="2">
        <v>1.2</v>
      </c>
      <c r="F105" s="2">
        <v>22</v>
      </c>
      <c r="G105" s="58">
        <v>130</v>
      </c>
      <c r="H105" s="2">
        <v>0.18</v>
      </c>
      <c r="I105" s="2">
        <v>0.08</v>
      </c>
      <c r="J105" s="2"/>
      <c r="K105" s="2">
        <v>35</v>
      </c>
      <c r="L105" s="86">
        <v>3.9</v>
      </c>
      <c r="M105" s="49">
        <v>4.1000000000000002E-2</v>
      </c>
      <c r="N105" s="87"/>
      <c r="O105" s="87"/>
      <c r="P105" s="69">
        <v>0.05</v>
      </c>
      <c r="Q105" s="87">
        <v>21</v>
      </c>
      <c r="R105" s="87">
        <v>66</v>
      </c>
      <c r="S105" s="87"/>
      <c r="T105" s="87">
        <v>0.35</v>
      </c>
      <c r="U105" s="121"/>
      <c r="V105" s="121"/>
      <c r="W105" s="121"/>
    </row>
    <row r="106" spans="1:28" ht="19.5" customHeight="1" x14ac:dyDescent="0.25">
      <c r="A106" s="177" t="s">
        <v>99</v>
      </c>
      <c r="B106" s="178"/>
      <c r="C106" s="2">
        <f>SUM(C99:C105)</f>
        <v>962</v>
      </c>
      <c r="D106" s="2">
        <f t="shared" ref="D106:G106" si="16">SUM(D99:D105)</f>
        <v>32.19</v>
      </c>
      <c r="E106" s="2">
        <f t="shared" si="16"/>
        <v>35.32</v>
      </c>
      <c r="F106" s="2">
        <f t="shared" si="16"/>
        <v>131.92000000000002</v>
      </c>
      <c r="G106" s="2">
        <f t="shared" si="16"/>
        <v>940</v>
      </c>
      <c r="H106" s="2"/>
      <c r="I106" s="2"/>
      <c r="J106" s="2"/>
      <c r="K106" s="2"/>
      <c r="L106" s="142"/>
      <c r="M106" s="49"/>
      <c r="N106" s="87"/>
      <c r="O106" s="87"/>
      <c r="P106" s="69"/>
      <c r="Q106" s="87"/>
      <c r="R106" s="87"/>
      <c r="S106" s="87"/>
      <c r="T106" s="87"/>
      <c r="U106" s="121"/>
      <c r="V106" s="121"/>
      <c r="W106" s="121"/>
    </row>
    <row r="107" spans="1:28" s="22" customFormat="1" ht="22.5" customHeight="1" x14ac:dyDescent="0.2">
      <c r="A107" s="171" t="s">
        <v>17</v>
      </c>
      <c r="B107" s="172"/>
      <c r="C107" s="172"/>
      <c r="D107" s="52">
        <f>D106+D97</f>
        <v>55.58</v>
      </c>
      <c r="E107" s="52">
        <f t="shared" ref="E107:G107" si="17">E106+E97</f>
        <v>67.16</v>
      </c>
      <c r="F107" s="52">
        <f t="shared" si="17"/>
        <v>194.42000000000002</v>
      </c>
      <c r="G107" s="52">
        <f t="shared" si="17"/>
        <v>1605</v>
      </c>
      <c r="H107" s="52">
        <f t="shared" ref="H107:W107" si="18">H105+H103+H102+H101+H100+H96+H93+H92+H99+H94+H104</f>
        <v>3.3699999999999997</v>
      </c>
      <c r="I107" s="52">
        <f t="shared" si="18"/>
        <v>1.03</v>
      </c>
      <c r="J107" s="52">
        <f t="shared" si="18"/>
        <v>1</v>
      </c>
      <c r="K107" s="52">
        <f t="shared" si="18"/>
        <v>353.92</v>
      </c>
      <c r="L107" s="52">
        <f t="shared" si="18"/>
        <v>11.29</v>
      </c>
      <c r="M107" s="52">
        <f t="shared" si="18"/>
        <v>0.33200000000000002</v>
      </c>
      <c r="N107" s="52">
        <f t="shared" si="18"/>
        <v>16.189999999999998</v>
      </c>
      <c r="O107" s="118">
        <f t="shared" si="18"/>
        <v>60.02</v>
      </c>
      <c r="P107" s="114">
        <f t="shared" si="18"/>
        <v>0.69500000000000006</v>
      </c>
      <c r="Q107" s="118">
        <f t="shared" si="18"/>
        <v>624.13</v>
      </c>
      <c r="R107" s="118">
        <f t="shared" si="18"/>
        <v>895.66</v>
      </c>
      <c r="S107" s="118">
        <f t="shared" si="18"/>
        <v>125.66</v>
      </c>
      <c r="T107" s="118">
        <f t="shared" si="18"/>
        <v>8.16</v>
      </c>
      <c r="U107" s="118">
        <f t="shared" si="18"/>
        <v>6.2E-2</v>
      </c>
      <c r="V107" s="118">
        <f t="shared" si="18"/>
        <v>3.5</v>
      </c>
      <c r="W107" s="118">
        <f t="shared" si="18"/>
        <v>25</v>
      </c>
    </row>
    <row r="108" spans="1:28" s="5" customFormat="1" ht="13.5" customHeight="1" x14ac:dyDescent="0.25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2"/>
      <c r="W108" s="121"/>
    </row>
    <row r="109" spans="1:28" s="15" customFormat="1" ht="15" customHeight="1" x14ac:dyDescent="0.2">
      <c r="A109" s="163" t="s">
        <v>20</v>
      </c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5"/>
      <c r="W109" s="198" t="s">
        <v>66</v>
      </c>
      <c r="X109" s="33"/>
      <c r="Y109" s="33"/>
      <c r="Z109" s="33"/>
      <c r="AA109" s="33"/>
      <c r="AB109" s="34"/>
    </row>
    <row r="110" spans="1:28" s="7" customFormat="1" ht="36" customHeight="1" x14ac:dyDescent="0.2">
      <c r="A110" s="173" t="s">
        <v>1</v>
      </c>
      <c r="B110" s="173" t="s">
        <v>2</v>
      </c>
      <c r="C110" s="190" t="s">
        <v>3</v>
      </c>
      <c r="D110" s="168" t="s">
        <v>5</v>
      </c>
      <c r="E110" s="168"/>
      <c r="F110" s="168"/>
      <c r="G110" s="168" t="s">
        <v>27</v>
      </c>
      <c r="H110" s="167" t="s">
        <v>8</v>
      </c>
      <c r="I110" s="167"/>
      <c r="J110" s="167"/>
      <c r="K110" s="167" t="s">
        <v>12</v>
      </c>
      <c r="L110" s="150"/>
      <c r="M110" s="207" t="s">
        <v>41</v>
      </c>
      <c r="N110" s="208"/>
      <c r="O110" s="208"/>
      <c r="P110" s="209"/>
      <c r="Q110" s="201" t="s">
        <v>42</v>
      </c>
      <c r="R110" s="202"/>
      <c r="S110" s="202"/>
      <c r="T110" s="202"/>
      <c r="U110" s="202"/>
      <c r="V110" s="203"/>
      <c r="W110" s="199"/>
      <c r="X110" s="33"/>
      <c r="Y110" s="33"/>
      <c r="Z110" s="33"/>
      <c r="AA110" s="33"/>
    </row>
    <row r="111" spans="1:28" s="7" customFormat="1" ht="16.5" customHeight="1" x14ac:dyDescent="0.25">
      <c r="A111" s="174"/>
      <c r="B111" s="174"/>
      <c r="C111" s="163"/>
      <c r="D111" s="61" t="s">
        <v>4</v>
      </c>
      <c r="E111" s="64" t="s">
        <v>6</v>
      </c>
      <c r="F111" s="77" t="s">
        <v>7</v>
      </c>
      <c r="G111" s="168"/>
      <c r="H111" s="80" t="s">
        <v>9</v>
      </c>
      <c r="I111" s="80" t="s">
        <v>10</v>
      </c>
      <c r="J111" s="80" t="s">
        <v>11</v>
      </c>
      <c r="K111" s="80" t="s">
        <v>13</v>
      </c>
      <c r="L111" s="79" t="s">
        <v>14</v>
      </c>
      <c r="M111" s="104" t="s">
        <v>9</v>
      </c>
      <c r="N111" s="104" t="s">
        <v>11</v>
      </c>
      <c r="O111" s="104" t="s">
        <v>43</v>
      </c>
      <c r="P111" s="111" t="s">
        <v>44</v>
      </c>
      <c r="Q111" s="104" t="s">
        <v>13</v>
      </c>
      <c r="R111" s="104" t="s">
        <v>45</v>
      </c>
      <c r="S111" s="104" t="s">
        <v>46</v>
      </c>
      <c r="T111" s="104" t="s">
        <v>14</v>
      </c>
      <c r="U111" s="121" t="s">
        <v>63</v>
      </c>
      <c r="V111" s="121" t="s">
        <v>64</v>
      </c>
      <c r="W111" s="200"/>
    </row>
    <row r="112" spans="1:28" ht="15" customHeight="1" x14ac:dyDescent="0.25">
      <c r="A112" s="158" t="s">
        <v>15</v>
      </c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60"/>
      <c r="W112" s="121"/>
    </row>
    <row r="113" spans="1:31" ht="32.25" customHeight="1" x14ac:dyDescent="0.25">
      <c r="A113" s="8">
        <v>214</v>
      </c>
      <c r="B113" s="9" t="s">
        <v>50</v>
      </c>
      <c r="C113" s="2">
        <v>200</v>
      </c>
      <c r="D113" s="58">
        <v>7.7</v>
      </c>
      <c r="E113" s="58">
        <v>9.08</v>
      </c>
      <c r="F113" s="58">
        <v>39.119999999999997</v>
      </c>
      <c r="G113" s="58">
        <v>343</v>
      </c>
      <c r="H113" s="67">
        <v>7.0000000000000007E-2</v>
      </c>
      <c r="I113" s="67">
        <v>0.05</v>
      </c>
      <c r="J113" s="67"/>
      <c r="K113" s="67">
        <v>13.9</v>
      </c>
      <c r="L113" s="68">
        <v>0.76</v>
      </c>
      <c r="M113" s="87">
        <v>0.06</v>
      </c>
      <c r="N113" s="49">
        <v>2</v>
      </c>
      <c r="O113" s="87">
        <v>230</v>
      </c>
      <c r="P113" s="69">
        <v>3.58</v>
      </c>
      <c r="Q113" s="87">
        <v>90</v>
      </c>
      <c r="R113" s="87">
        <v>1.6</v>
      </c>
      <c r="S113" s="87"/>
      <c r="T113" s="87">
        <v>4.3899999999999997</v>
      </c>
      <c r="U113" s="121">
        <v>0.02</v>
      </c>
      <c r="V113" s="121">
        <v>3.5</v>
      </c>
      <c r="W113" s="121"/>
    </row>
    <row r="114" spans="1:31" ht="30" x14ac:dyDescent="0.25">
      <c r="A114" s="94">
        <v>69</v>
      </c>
      <c r="B114" s="133" t="s">
        <v>120</v>
      </c>
      <c r="C114" s="99">
        <v>100</v>
      </c>
      <c r="D114" s="99">
        <v>4.75</v>
      </c>
      <c r="E114" s="99">
        <v>2.4500000000000002</v>
      </c>
      <c r="F114" s="99">
        <v>26.7</v>
      </c>
      <c r="G114" s="99">
        <v>200</v>
      </c>
      <c r="H114" s="67">
        <v>0.06</v>
      </c>
      <c r="I114" s="67">
        <v>0.03</v>
      </c>
      <c r="J114" s="67"/>
      <c r="K114" s="67">
        <v>11.2</v>
      </c>
      <c r="L114" s="68">
        <v>0.56999999999999995</v>
      </c>
      <c r="M114" s="49">
        <v>0.02</v>
      </c>
      <c r="N114" s="49"/>
      <c r="O114" s="87"/>
      <c r="P114" s="69">
        <v>0.03</v>
      </c>
      <c r="Q114" s="87">
        <v>15</v>
      </c>
      <c r="R114" s="87"/>
      <c r="S114" s="87"/>
      <c r="T114" s="87">
        <v>0.72</v>
      </c>
      <c r="U114" s="121"/>
      <c r="V114" s="121"/>
      <c r="W114" s="121"/>
    </row>
    <row r="115" spans="1:31" ht="21.75" customHeight="1" x14ac:dyDescent="0.25">
      <c r="A115" s="51" t="s">
        <v>58</v>
      </c>
      <c r="B115" s="44" t="s">
        <v>69</v>
      </c>
      <c r="C115" s="58">
        <v>108</v>
      </c>
      <c r="D115" s="58">
        <v>5.2</v>
      </c>
      <c r="E115" s="58">
        <v>3.5</v>
      </c>
      <c r="F115" s="58">
        <v>3.7</v>
      </c>
      <c r="G115" s="58">
        <v>70</v>
      </c>
      <c r="H115" s="58"/>
      <c r="I115" s="58"/>
      <c r="J115" s="58"/>
      <c r="K115" s="58"/>
      <c r="L115" s="89"/>
      <c r="M115" s="49">
        <v>0.04</v>
      </c>
      <c r="N115" s="49">
        <v>0.6</v>
      </c>
      <c r="O115" s="87">
        <v>20</v>
      </c>
      <c r="P115" s="69">
        <v>1.4999999999999999E-2</v>
      </c>
      <c r="Q115" s="87">
        <v>122</v>
      </c>
      <c r="R115" s="87">
        <v>96</v>
      </c>
      <c r="S115" s="87">
        <v>15</v>
      </c>
      <c r="T115" s="87">
        <v>0.1</v>
      </c>
      <c r="U115" s="121"/>
      <c r="V115" s="121"/>
      <c r="W115" s="121"/>
    </row>
    <row r="116" spans="1:31" ht="19.5" customHeight="1" x14ac:dyDescent="0.25">
      <c r="A116" s="8">
        <v>458</v>
      </c>
      <c r="B116" s="9" t="s">
        <v>65</v>
      </c>
      <c r="C116" s="3">
        <v>200</v>
      </c>
      <c r="D116" s="2"/>
      <c r="E116" s="2"/>
      <c r="F116" s="58">
        <v>15.04</v>
      </c>
      <c r="G116" s="58">
        <v>60</v>
      </c>
      <c r="H116" s="67"/>
      <c r="I116" s="67"/>
      <c r="J116" s="67"/>
      <c r="K116" s="67"/>
      <c r="L116" s="68"/>
      <c r="M116" s="49">
        <v>0.01</v>
      </c>
      <c r="N116" s="49">
        <v>1.1000000000000001</v>
      </c>
      <c r="O116" s="87"/>
      <c r="P116" s="69">
        <v>0.02</v>
      </c>
      <c r="Q116" s="87">
        <v>20</v>
      </c>
      <c r="R116" s="87"/>
      <c r="S116" s="87"/>
      <c r="T116" s="87">
        <v>0.34</v>
      </c>
      <c r="U116" s="121"/>
      <c r="V116" s="121"/>
      <c r="W116" s="121"/>
    </row>
    <row r="117" spans="1:31" ht="19.5" customHeight="1" x14ac:dyDescent="0.25">
      <c r="A117" s="177" t="s">
        <v>101</v>
      </c>
      <c r="B117" s="178"/>
      <c r="C117" s="2">
        <f>SUM(C113:C116)</f>
        <v>608</v>
      </c>
      <c r="D117" s="2">
        <f t="shared" ref="D117:G117" si="19">SUM(D113:D116)</f>
        <v>17.649999999999999</v>
      </c>
      <c r="E117" s="2">
        <f t="shared" si="19"/>
        <v>15.030000000000001</v>
      </c>
      <c r="F117" s="2">
        <f t="shared" si="19"/>
        <v>84.56</v>
      </c>
      <c r="G117" s="2">
        <f t="shared" si="19"/>
        <v>673</v>
      </c>
      <c r="H117" s="135"/>
      <c r="I117" s="135"/>
      <c r="J117" s="135"/>
      <c r="K117" s="135"/>
      <c r="L117" s="135"/>
      <c r="M117" s="136"/>
      <c r="N117" s="136"/>
      <c r="O117" s="143"/>
      <c r="P117" s="144"/>
      <c r="Q117" s="143"/>
      <c r="R117" s="143"/>
      <c r="S117" s="143"/>
      <c r="T117" s="143"/>
      <c r="U117" s="145"/>
      <c r="V117" s="146"/>
      <c r="W117" s="121"/>
    </row>
    <row r="118" spans="1:31" ht="15" customHeight="1" x14ac:dyDescent="0.25">
      <c r="A118" s="158" t="s">
        <v>16</v>
      </c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60"/>
      <c r="W118" s="121"/>
    </row>
    <row r="119" spans="1:31" ht="36" customHeight="1" x14ac:dyDescent="0.25">
      <c r="A119" s="8">
        <v>123</v>
      </c>
      <c r="B119" s="9" t="s">
        <v>108</v>
      </c>
      <c r="C119" s="2">
        <v>250</v>
      </c>
      <c r="D119" s="2">
        <v>9.6</v>
      </c>
      <c r="E119" s="2">
        <v>6.5</v>
      </c>
      <c r="F119" s="2">
        <v>30.2</v>
      </c>
      <c r="G119" s="58">
        <v>174</v>
      </c>
      <c r="H119" s="67"/>
      <c r="I119" s="67"/>
      <c r="J119" s="67"/>
      <c r="K119" s="67"/>
      <c r="L119" s="68"/>
      <c r="M119" s="49">
        <v>1.0999999999999999E-2</v>
      </c>
      <c r="N119" s="87"/>
      <c r="O119" s="87"/>
      <c r="P119" s="69">
        <v>0.02</v>
      </c>
      <c r="Q119" s="87">
        <v>114.9</v>
      </c>
      <c r="R119" s="87">
        <v>101</v>
      </c>
      <c r="S119" s="87"/>
      <c r="T119" s="87">
        <v>0.95</v>
      </c>
      <c r="U119" s="121">
        <v>1.0999999999999999E-2</v>
      </c>
      <c r="V119" s="121">
        <v>2.5</v>
      </c>
      <c r="W119" s="121"/>
    </row>
    <row r="120" spans="1:31" ht="33.75" customHeight="1" x14ac:dyDescent="0.25">
      <c r="A120" s="8" t="s">
        <v>58</v>
      </c>
      <c r="B120" s="9" t="s">
        <v>89</v>
      </c>
      <c r="C120" s="8">
        <v>100</v>
      </c>
      <c r="D120" s="51">
        <v>0.8</v>
      </c>
      <c r="E120" s="51">
        <v>0.1</v>
      </c>
      <c r="F120" s="51">
        <v>2.8</v>
      </c>
      <c r="G120" s="51">
        <v>15</v>
      </c>
      <c r="H120" s="70"/>
      <c r="I120" s="70"/>
      <c r="J120" s="70"/>
      <c r="K120" s="70"/>
      <c r="L120" s="71"/>
      <c r="M120" s="49">
        <v>0.1</v>
      </c>
      <c r="N120" s="87">
        <v>6.8</v>
      </c>
      <c r="O120" s="87"/>
      <c r="P120" s="69">
        <v>1.0999999999999999E-2</v>
      </c>
      <c r="Q120" s="87">
        <v>98.3</v>
      </c>
      <c r="R120" s="87">
        <v>76</v>
      </c>
      <c r="S120" s="87">
        <v>26.8</v>
      </c>
      <c r="T120" s="87">
        <v>2.06</v>
      </c>
      <c r="U120" s="121">
        <v>8.0000000000000002E-3</v>
      </c>
      <c r="V120" s="121"/>
      <c r="W120" s="121"/>
    </row>
    <row r="121" spans="1:31" ht="33.75" customHeight="1" x14ac:dyDescent="0.25">
      <c r="A121" s="8">
        <v>385</v>
      </c>
      <c r="B121" s="9" t="s">
        <v>109</v>
      </c>
      <c r="C121" s="8">
        <v>180</v>
      </c>
      <c r="D121" s="8">
        <v>5.0199999999999996</v>
      </c>
      <c r="E121" s="8">
        <v>7.24</v>
      </c>
      <c r="F121" s="8">
        <v>51.8</v>
      </c>
      <c r="G121" s="51">
        <v>150</v>
      </c>
      <c r="H121" s="70"/>
      <c r="I121" s="70"/>
      <c r="J121" s="70"/>
      <c r="K121" s="70"/>
      <c r="L121" s="71"/>
      <c r="M121" s="49"/>
      <c r="N121" s="87"/>
      <c r="O121" s="87"/>
      <c r="P121" s="69"/>
      <c r="Q121" s="87"/>
      <c r="R121" s="87"/>
      <c r="S121" s="87"/>
      <c r="T121" s="87"/>
      <c r="U121" s="121"/>
      <c r="V121" s="121"/>
      <c r="W121" s="121"/>
    </row>
    <row r="122" spans="1:31" ht="29.25" customHeight="1" x14ac:dyDescent="0.25">
      <c r="A122" s="2">
        <v>367</v>
      </c>
      <c r="B122" s="9" t="s">
        <v>110</v>
      </c>
      <c r="C122" s="2">
        <v>100</v>
      </c>
      <c r="D122" s="2">
        <v>5.42</v>
      </c>
      <c r="E122" s="2">
        <v>5.5</v>
      </c>
      <c r="F122" s="2">
        <v>3.1</v>
      </c>
      <c r="G122" s="58">
        <v>216</v>
      </c>
      <c r="H122" s="67">
        <v>0.22</v>
      </c>
      <c r="I122" s="67">
        <v>0.32</v>
      </c>
      <c r="J122" s="67">
        <v>10.6</v>
      </c>
      <c r="K122" s="67">
        <v>36.200000000000003</v>
      </c>
      <c r="L122" s="68">
        <v>5.6</v>
      </c>
      <c r="M122" s="49">
        <v>0.02</v>
      </c>
      <c r="N122" s="94">
        <v>1</v>
      </c>
      <c r="O122" s="94">
        <v>30</v>
      </c>
      <c r="P122" s="67">
        <v>0.3</v>
      </c>
      <c r="Q122" s="99">
        <v>245.4</v>
      </c>
      <c r="R122" s="99">
        <v>95</v>
      </c>
      <c r="S122" s="99">
        <v>40.04</v>
      </c>
      <c r="T122" s="99">
        <v>0.8</v>
      </c>
      <c r="U122" s="121">
        <v>1.2999999999999999E-2</v>
      </c>
      <c r="V122" s="121"/>
      <c r="W122" s="121"/>
    </row>
    <row r="123" spans="1:31" ht="23.25" customHeight="1" x14ac:dyDescent="0.25">
      <c r="A123" s="8">
        <v>457</v>
      </c>
      <c r="B123" s="9" t="s">
        <v>32</v>
      </c>
      <c r="C123" s="2">
        <v>200</v>
      </c>
      <c r="D123" s="58">
        <v>0.68</v>
      </c>
      <c r="E123" s="58"/>
      <c r="F123" s="58">
        <v>23.05</v>
      </c>
      <c r="G123" s="58">
        <v>95</v>
      </c>
      <c r="H123" s="67"/>
      <c r="I123" s="67">
        <v>0.01</v>
      </c>
      <c r="J123" s="67">
        <v>60</v>
      </c>
      <c r="K123" s="67">
        <v>5.44</v>
      </c>
      <c r="L123" s="68">
        <v>4.79</v>
      </c>
      <c r="M123" s="49">
        <v>0.01</v>
      </c>
      <c r="N123" s="87">
        <v>0.4</v>
      </c>
      <c r="O123" s="87"/>
      <c r="P123" s="69">
        <v>0.02</v>
      </c>
      <c r="Q123" s="87">
        <v>20</v>
      </c>
      <c r="R123" s="87">
        <v>8</v>
      </c>
      <c r="S123" s="87"/>
      <c r="T123" s="87">
        <v>0.34</v>
      </c>
      <c r="U123" s="121"/>
      <c r="V123" s="121"/>
      <c r="W123" s="121"/>
    </row>
    <row r="124" spans="1:31" ht="23.25" customHeight="1" x14ac:dyDescent="0.25">
      <c r="A124" s="8" t="s">
        <v>58</v>
      </c>
      <c r="B124" s="11" t="s">
        <v>40</v>
      </c>
      <c r="C124" s="2">
        <v>100</v>
      </c>
      <c r="D124" s="58">
        <v>0.4</v>
      </c>
      <c r="E124" s="58">
        <v>0.4</v>
      </c>
      <c r="F124" s="58">
        <v>10.4</v>
      </c>
      <c r="G124" s="58">
        <v>45</v>
      </c>
      <c r="H124" s="67"/>
      <c r="I124" s="67"/>
      <c r="J124" s="67"/>
      <c r="K124" s="67"/>
      <c r="L124" s="68"/>
      <c r="M124" s="49">
        <v>0.03</v>
      </c>
      <c r="N124" s="49">
        <v>10</v>
      </c>
      <c r="O124" s="87">
        <v>5</v>
      </c>
      <c r="P124" s="69">
        <v>0.4</v>
      </c>
      <c r="Q124" s="87">
        <v>16</v>
      </c>
      <c r="R124" s="87">
        <v>11</v>
      </c>
      <c r="S124" s="87">
        <v>9</v>
      </c>
      <c r="T124" s="87">
        <v>3.78</v>
      </c>
      <c r="U124" s="121"/>
      <c r="V124" s="121"/>
      <c r="W124" s="121"/>
    </row>
    <row r="125" spans="1:31" ht="23.25" customHeight="1" x14ac:dyDescent="0.25">
      <c r="A125" s="94" t="s">
        <v>58</v>
      </c>
      <c r="B125" s="133" t="s">
        <v>59</v>
      </c>
      <c r="C125" s="99">
        <v>72</v>
      </c>
      <c r="D125" s="99">
        <v>4.28</v>
      </c>
      <c r="E125" s="99">
        <v>2.08</v>
      </c>
      <c r="F125" s="99">
        <v>25.2</v>
      </c>
      <c r="G125" s="99">
        <v>112</v>
      </c>
      <c r="H125" s="2"/>
      <c r="I125" s="2"/>
      <c r="J125" s="2"/>
      <c r="K125" s="2"/>
      <c r="L125" s="86"/>
      <c r="M125" s="49">
        <v>1.0999999999999999E-2</v>
      </c>
      <c r="N125" s="87"/>
      <c r="O125" s="87"/>
      <c r="P125" s="69">
        <v>0.05</v>
      </c>
      <c r="Q125" s="87">
        <v>11</v>
      </c>
      <c r="R125" s="87">
        <v>33</v>
      </c>
      <c r="S125" s="87"/>
      <c r="T125" s="87">
        <v>0.26</v>
      </c>
      <c r="U125" s="121"/>
      <c r="V125" s="121"/>
      <c r="W125" s="121"/>
    </row>
    <row r="126" spans="1:31" ht="21.75" customHeight="1" x14ac:dyDescent="0.25">
      <c r="A126" s="8" t="s">
        <v>58</v>
      </c>
      <c r="B126" s="9" t="s">
        <v>60</v>
      </c>
      <c r="C126" s="2">
        <v>60</v>
      </c>
      <c r="D126" s="2">
        <v>5</v>
      </c>
      <c r="E126" s="2">
        <v>1.2</v>
      </c>
      <c r="F126" s="2">
        <v>22</v>
      </c>
      <c r="G126" s="58">
        <v>130</v>
      </c>
      <c r="H126" s="2">
        <v>0.18</v>
      </c>
      <c r="I126" s="2">
        <v>0.08</v>
      </c>
      <c r="J126" s="2"/>
      <c r="K126" s="2">
        <v>35</v>
      </c>
      <c r="L126" s="86">
        <v>3.9</v>
      </c>
      <c r="M126" s="49">
        <v>4.1000000000000002E-2</v>
      </c>
      <c r="N126" s="87"/>
      <c r="O126" s="87"/>
      <c r="P126" s="69">
        <v>0.05</v>
      </c>
      <c r="Q126" s="87">
        <v>21</v>
      </c>
      <c r="R126" s="87">
        <v>66</v>
      </c>
      <c r="S126" s="87"/>
      <c r="T126" s="87">
        <v>0.35</v>
      </c>
      <c r="U126" s="121"/>
      <c r="V126" s="121"/>
      <c r="W126" s="121"/>
    </row>
    <row r="127" spans="1:31" ht="21.75" customHeight="1" x14ac:dyDescent="0.25">
      <c r="A127" s="177" t="s">
        <v>99</v>
      </c>
      <c r="B127" s="178"/>
      <c r="C127" s="2">
        <f>SUM(C119:C126)</f>
        <v>1062</v>
      </c>
      <c r="D127" s="2">
        <f t="shared" ref="D127:G127" si="20">SUM(D119:D126)</f>
        <v>31.2</v>
      </c>
      <c r="E127" s="2">
        <f t="shared" si="20"/>
        <v>23.02</v>
      </c>
      <c r="F127" s="2">
        <f t="shared" si="20"/>
        <v>168.54999999999998</v>
      </c>
      <c r="G127" s="2">
        <f t="shared" si="20"/>
        <v>937</v>
      </c>
      <c r="H127" s="2"/>
      <c r="I127" s="2"/>
      <c r="J127" s="2"/>
      <c r="K127" s="2"/>
      <c r="L127" s="148"/>
      <c r="M127" s="49"/>
      <c r="N127" s="87"/>
      <c r="O127" s="87"/>
      <c r="P127" s="69"/>
      <c r="Q127" s="87"/>
      <c r="R127" s="87"/>
      <c r="S127" s="87"/>
      <c r="T127" s="87"/>
      <c r="U127" s="121"/>
      <c r="V127" s="121"/>
      <c r="W127" s="121"/>
    </row>
    <row r="128" spans="1:31" s="20" customFormat="1" ht="18.75" customHeight="1" x14ac:dyDescent="0.2">
      <c r="A128" s="171" t="s">
        <v>17</v>
      </c>
      <c r="B128" s="172"/>
      <c r="C128" s="172"/>
      <c r="D128" s="50">
        <f>D127+D117</f>
        <v>48.849999999999994</v>
      </c>
      <c r="E128" s="50">
        <f t="shared" ref="E128:G128" si="21">E127+E117</f>
        <v>38.049999999999997</v>
      </c>
      <c r="F128" s="50">
        <f t="shared" si="21"/>
        <v>253.10999999999999</v>
      </c>
      <c r="G128" s="50">
        <f t="shared" si="21"/>
        <v>1610</v>
      </c>
      <c r="H128" s="50">
        <f t="shared" ref="H128:V128" si="22">H126+H123+H122+H119+H116+H114+H113+H124+H120+H115+H125</f>
        <v>0.53</v>
      </c>
      <c r="I128" s="50">
        <f t="shared" si="22"/>
        <v>0.49000000000000005</v>
      </c>
      <c r="J128" s="50">
        <f t="shared" si="22"/>
        <v>70.599999999999994</v>
      </c>
      <c r="K128" s="50">
        <f t="shared" si="22"/>
        <v>101.74000000000001</v>
      </c>
      <c r="L128" s="50">
        <f t="shared" si="22"/>
        <v>15.62</v>
      </c>
      <c r="M128" s="50">
        <f t="shared" si="22"/>
        <v>0.35299999999999998</v>
      </c>
      <c r="N128" s="50">
        <f t="shared" si="22"/>
        <v>21.900000000000002</v>
      </c>
      <c r="O128" s="117">
        <f t="shared" si="22"/>
        <v>285</v>
      </c>
      <c r="P128" s="113">
        <f t="shared" si="22"/>
        <v>4.4960000000000004</v>
      </c>
      <c r="Q128" s="117">
        <f t="shared" si="22"/>
        <v>773.59999999999991</v>
      </c>
      <c r="R128" s="117">
        <f t="shared" si="22"/>
        <v>487.6</v>
      </c>
      <c r="S128" s="117">
        <f t="shared" si="22"/>
        <v>90.84</v>
      </c>
      <c r="T128" s="117">
        <f t="shared" si="22"/>
        <v>14.09</v>
      </c>
      <c r="U128" s="117">
        <f t="shared" si="22"/>
        <v>5.1999999999999998E-2</v>
      </c>
      <c r="V128" s="117">
        <f t="shared" si="22"/>
        <v>6</v>
      </c>
      <c r="W128" s="117">
        <f t="shared" ref="W128" si="23">W126+W123+W122+W119+W116+W114+W113+W124+W120+W115+W125</f>
        <v>0</v>
      </c>
      <c r="X128" s="32"/>
      <c r="Y128" s="32"/>
      <c r="Z128" s="32"/>
      <c r="AA128" s="32"/>
      <c r="AB128" s="32"/>
      <c r="AC128" s="32"/>
      <c r="AD128" s="32"/>
      <c r="AE128" s="35"/>
    </row>
    <row r="129" spans="1:31" s="5" customFormat="1" ht="13.5" customHeight="1" x14ac:dyDescent="0.25">
      <c r="A129" s="169"/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70"/>
      <c r="W129" s="121"/>
    </row>
    <row r="130" spans="1:31" s="12" customFormat="1" ht="14.25" customHeight="1" x14ac:dyDescent="0.25">
      <c r="A130" s="158" t="s">
        <v>21</v>
      </c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60"/>
      <c r="W130" s="198" t="s">
        <v>66</v>
      </c>
      <c r="X130" s="5"/>
      <c r="Y130" s="5"/>
      <c r="Z130" s="5"/>
      <c r="AA130" s="5"/>
      <c r="AB130" s="5"/>
      <c r="AC130" s="5"/>
      <c r="AD130" s="5"/>
      <c r="AE130" s="36"/>
    </row>
    <row r="131" spans="1:31" ht="35.25" customHeight="1" x14ac:dyDescent="0.25">
      <c r="A131" s="173" t="s">
        <v>1</v>
      </c>
      <c r="B131" s="173" t="s">
        <v>2</v>
      </c>
      <c r="C131" s="190" t="s">
        <v>3</v>
      </c>
      <c r="D131" s="168" t="s">
        <v>5</v>
      </c>
      <c r="E131" s="168"/>
      <c r="F131" s="168"/>
      <c r="G131" s="168" t="s">
        <v>27</v>
      </c>
      <c r="H131" s="167" t="s">
        <v>8</v>
      </c>
      <c r="I131" s="167"/>
      <c r="J131" s="167"/>
      <c r="K131" s="167" t="s">
        <v>12</v>
      </c>
      <c r="L131" s="150"/>
      <c r="M131" s="207" t="s">
        <v>41</v>
      </c>
      <c r="N131" s="208"/>
      <c r="O131" s="208"/>
      <c r="P131" s="209"/>
      <c r="Q131" s="201" t="s">
        <v>42</v>
      </c>
      <c r="R131" s="202"/>
      <c r="S131" s="202"/>
      <c r="T131" s="202"/>
      <c r="U131" s="202"/>
      <c r="V131" s="203"/>
      <c r="W131" s="199"/>
      <c r="X131" s="5"/>
      <c r="Y131" s="5"/>
      <c r="Z131" s="5"/>
      <c r="AA131" s="5"/>
      <c r="AB131" s="5"/>
      <c r="AC131" s="5"/>
      <c r="AD131" s="5"/>
    </row>
    <row r="132" spans="1:31" ht="15.75" customHeight="1" x14ac:dyDescent="0.25">
      <c r="A132" s="174"/>
      <c r="B132" s="174"/>
      <c r="C132" s="163"/>
      <c r="D132" s="61" t="s">
        <v>4</v>
      </c>
      <c r="E132" s="64" t="s">
        <v>6</v>
      </c>
      <c r="F132" s="77" t="s">
        <v>7</v>
      </c>
      <c r="G132" s="168"/>
      <c r="H132" s="80" t="s">
        <v>9</v>
      </c>
      <c r="I132" s="80" t="s">
        <v>10</v>
      </c>
      <c r="J132" s="80" t="s">
        <v>11</v>
      </c>
      <c r="K132" s="80" t="s">
        <v>13</v>
      </c>
      <c r="L132" s="79" t="s">
        <v>14</v>
      </c>
      <c r="M132" s="104" t="s">
        <v>9</v>
      </c>
      <c r="N132" s="104" t="s">
        <v>11</v>
      </c>
      <c r="O132" s="104" t="s">
        <v>43</v>
      </c>
      <c r="P132" s="111" t="s">
        <v>44</v>
      </c>
      <c r="Q132" s="104" t="s">
        <v>13</v>
      </c>
      <c r="R132" s="104" t="s">
        <v>45</v>
      </c>
      <c r="S132" s="104" t="s">
        <v>46</v>
      </c>
      <c r="T132" s="104" t="s">
        <v>14</v>
      </c>
      <c r="U132" s="121" t="s">
        <v>63</v>
      </c>
      <c r="V132" s="121" t="s">
        <v>64</v>
      </c>
      <c r="W132" s="200"/>
    </row>
    <row r="133" spans="1:31" ht="15" customHeight="1" x14ac:dyDescent="0.25">
      <c r="A133" s="158" t="s">
        <v>15</v>
      </c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60"/>
      <c r="W133" s="121"/>
    </row>
    <row r="134" spans="1:31" ht="29.25" customHeight="1" x14ac:dyDescent="0.25">
      <c r="A134" s="8">
        <v>279</v>
      </c>
      <c r="B134" s="9" t="s">
        <v>91</v>
      </c>
      <c r="C134" s="2">
        <v>200</v>
      </c>
      <c r="D134" s="58">
        <v>11.3</v>
      </c>
      <c r="E134" s="58">
        <v>10.199999999999999</v>
      </c>
      <c r="F134" s="58">
        <v>24.5</v>
      </c>
      <c r="G134" s="58">
        <v>317</v>
      </c>
      <c r="H134" s="67"/>
      <c r="I134" s="67"/>
      <c r="J134" s="67"/>
      <c r="K134" s="67"/>
      <c r="L134" s="68"/>
      <c r="M134" s="87">
        <v>0.04</v>
      </c>
      <c r="N134" s="49">
        <v>3.72</v>
      </c>
      <c r="O134" s="87">
        <v>191</v>
      </c>
      <c r="P134" s="69">
        <v>0.13</v>
      </c>
      <c r="Q134" s="87">
        <v>50</v>
      </c>
      <c r="R134" s="87">
        <v>68</v>
      </c>
      <c r="S134" s="87">
        <v>23.51</v>
      </c>
      <c r="T134" s="87">
        <v>0.3</v>
      </c>
      <c r="U134" s="121">
        <v>0.02</v>
      </c>
      <c r="V134" s="121">
        <v>3.5</v>
      </c>
      <c r="W134" s="121"/>
    </row>
    <row r="135" spans="1:31" ht="35.25" customHeight="1" x14ac:dyDescent="0.25">
      <c r="A135" s="94">
        <v>69</v>
      </c>
      <c r="B135" s="133" t="s">
        <v>120</v>
      </c>
      <c r="C135" s="99">
        <v>100</v>
      </c>
      <c r="D135" s="99">
        <v>4.75</v>
      </c>
      <c r="E135" s="99">
        <v>2.4500000000000002</v>
      </c>
      <c r="F135" s="99">
        <v>26.7</v>
      </c>
      <c r="G135" s="99">
        <v>200</v>
      </c>
      <c r="H135" s="67">
        <v>0.06</v>
      </c>
      <c r="I135" s="67">
        <v>0.03</v>
      </c>
      <c r="J135" s="67"/>
      <c r="K135" s="67">
        <v>11.2</v>
      </c>
      <c r="L135" s="68">
        <v>0.56999999999999995</v>
      </c>
      <c r="M135" s="49">
        <v>3.6999999999999998E-2</v>
      </c>
      <c r="N135" s="49">
        <v>9</v>
      </c>
      <c r="O135" s="87"/>
      <c r="P135" s="69">
        <v>7.0000000000000007E-2</v>
      </c>
      <c r="Q135" s="87">
        <v>15</v>
      </c>
      <c r="R135" s="87"/>
      <c r="S135" s="87">
        <v>25.6</v>
      </c>
      <c r="T135" s="87">
        <v>1</v>
      </c>
      <c r="U135" s="121"/>
      <c r="V135" s="121"/>
      <c r="W135" s="121"/>
    </row>
    <row r="136" spans="1:31" ht="21.75" customHeight="1" x14ac:dyDescent="0.25">
      <c r="A136" s="51" t="s">
        <v>58</v>
      </c>
      <c r="B136" s="44" t="s">
        <v>69</v>
      </c>
      <c r="C136" s="58">
        <v>108</v>
      </c>
      <c r="D136" s="58">
        <v>5.2</v>
      </c>
      <c r="E136" s="58">
        <v>3.5</v>
      </c>
      <c r="F136" s="58">
        <v>3.7</v>
      </c>
      <c r="G136" s="58">
        <v>70</v>
      </c>
      <c r="H136" s="58"/>
      <c r="I136" s="58"/>
      <c r="J136" s="58"/>
      <c r="K136" s="58"/>
      <c r="L136" s="89"/>
      <c r="M136" s="49">
        <v>0.04</v>
      </c>
      <c r="N136" s="49">
        <v>0.6</v>
      </c>
      <c r="O136" s="87">
        <v>20</v>
      </c>
      <c r="P136" s="69">
        <v>1.4999999999999999E-2</v>
      </c>
      <c r="Q136" s="87">
        <v>122</v>
      </c>
      <c r="R136" s="87">
        <v>96</v>
      </c>
      <c r="S136" s="87">
        <v>15</v>
      </c>
      <c r="T136" s="87">
        <v>0.1</v>
      </c>
      <c r="U136" s="121"/>
      <c r="V136" s="121"/>
      <c r="W136" s="121"/>
    </row>
    <row r="137" spans="1:31" ht="21.75" customHeight="1" x14ac:dyDescent="0.25">
      <c r="A137" s="94" t="s">
        <v>58</v>
      </c>
      <c r="B137" s="9" t="s">
        <v>71</v>
      </c>
      <c r="C137" s="2">
        <v>100</v>
      </c>
      <c r="D137" s="2">
        <v>0.8</v>
      </c>
      <c r="E137" s="2">
        <v>0.2</v>
      </c>
      <c r="F137" s="2">
        <v>7.5</v>
      </c>
      <c r="G137" s="58">
        <v>38</v>
      </c>
      <c r="H137" s="58"/>
      <c r="I137" s="58"/>
      <c r="J137" s="58"/>
      <c r="K137" s="58"/>
      <c r="L137" s="89"/>
      <c r="M137" s="49"/>
      <c r="N137" s="49"/>
      <c r="O137" s="87"/>
      <c r="P137" s="69"/>
      <c r="Q137" s="87"/>
      <c r="R137" s="87"/>
      <c r="S137" s="87"/>
      <c r="T137" s="87"/>
      <c r="U137" s="121"/>
      <c r="V137" s="121"/>
      <c r="W137" s="121"/>
    </row>
    <row r="138" spans="1:31" ht="18" customHeight="1" x14ac:dyDescent="0.25">
      <c r="A138" s="8">
        <v>462</v>
      </c>
      <c r="B138" s="9" t="s">
        <v>28</v>
      </c>
      <c r="C138" s="138">
        <v>200</v>
      </c>
      <c r="D138" s="43">
        <v>2.61</v>
      </c>
      <c r="E138" s="2">
        <v>0.45</v>
      </c>
      <c r="F138" s="58">
        <v>25.95</v>
      </c>
      <c r="G138" s="58">
        <v>119</v>
      </c>
      <c r="H138" s="67">
        <v>0.03</v>
      </c>
      <c r="I138" s="67">
        <v>7.0000000000000007E-2</v>
      </c>
      <c r="J138" s="67">
        <v>0.65</v>
      </c>
      <c r="K138" s="67">
        <v>117.39</v>
      </c>
      <c r="L138" s="68">
        <v>0.51</v>
      </c>
      <c r="M138" s="49">
        <v>0.03</v>
      </c>
      <c r="N138" s="49">
        <v>4.9000000000000004</v>
      </c>
      <c r="O138" s="87"/>
      <c r="P138" s="69">
        <v>4.03</v>
      </c>
      <c r="Q138" s="87">
        <v>175</v>
      </c>
      <c r="R138" s="87">
        <v>162</v>
      </c>
      <c r="S138" s="87">
        <v>18.899999999999999</v>
      </c>
      <c r="T138" s="87">
        <v>1.62</v>
      </c>
      <c r="U138" s="121"/>
      <c r="V138" s="121"/>
      <c r="W138" s="121"/>
    </row>
    <row r="139" spans="1:31" ht="18" customHeight="1" x14ac:dyDescent="0.25">
      <c r="A139" s="177" t="s">
        <v>101</v>
      </c>
      <c r="B139" s="178"/>
      <c r="C139" s="138">
        <f>SUM(C134:C138)</f>
        <v>708</v>
      </c>
      <c r="D139" s="138">
        <f t="shared" ref="D139:G139" si="24">SUM(D134:D138)</f>
        <v>24.66</v>
      </c>
      <c r="E139" s="138">
        <f t="shared" si="24"/>
        <v>16.799999999999997</v>
      </c>
      <c r="F139" s="138">
        <f t="shared" si="24"/>
        <v>88.350000000000009</v>
      </c>
      <c r="G139" s="138">
        <f t="shared" si="24"/>
        <v>744</v>
      </c>
      <c r="H139" s="135"/>
      <c r="I139" s="135"/>
      <c r="J139" s="135"/>
      <c r="K139" s="135"/>
      <c r="L139" s="135"/>
      <c r="M139" s="136"/>
      <c r="N139" s="136"/>
      <c r="O139" s="143"/>
      <c r="P139" s="144"/>
      <c r="Q139" s="143"/>
      <c r="R139" s="143"/>
      <c r="S139" s="143"/>
      <c r="T139" s="143"/>
      <c r="U139" s="145"/>
      <c r="V139" s="146"/>
      <c r="W139" s="121"/>
    </row>
    <row r="140" spans="1:31" ht="15" customHeight="1" x14ac:dyDescent="0.25">
      <c r="A140" s="158" t="s">
        <v>16</v>
      </c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60"/>
      <c r="W140" s="121"/>
    </row>
    <row r="141" spans="1:31" ht="33.75" customHeight="1" x14ac:dyDescent="0.25">
      <c r="A141" s="8">
        <v>65</v>
      </c>
      <c r="B141" s="9" t="s">
        <v>121</v>
      </c>
      <c r="C141" s="2">
        <v>100</v>
      </c>
      <c r="D141" s="58">
        <v>8.7200000000000006</v>
      </c>
      <c r="E141" s="58">
        <v>11.91</v>
      </c>
      <c r="F141" s="58">
        <v>38.08</v>
      </c>
      <c r="G141" s="58">
        <v>190</v>
      </c>
      <c r="H141" s="70"/>
      <c r="I141" s="70"/>
      <c r="J141" s="70"/>
      <c r="K141" s="70"/>
      <c r="L141" s="71"/>
      <c r="M141" s="49">
        <v>0.04</v>
      </c>
      <c r="N141" s="87"/>
      <c r="O141" s="87">
        <v>400</v>
      </c>
      <c r="P141" s="69">
        <v>0.11</v>
      </c>
      <c r="Q141" s="87">
        <v>131.4</v>
      </c>
      <c r="R141" s="87">
        <v>50</v>
      </c>
      <c r="S141" s="87"/>
      <c r="T141" s="87">
        <v>2.06</v>
      </c>
      <c r="U141" s="121">
        <v>8.0000000000000002E-3</v>
      </c>
      <c r="V141" s="121"/>
      <c r="W141" s="121"/>
    </row>
    <row r="142" spans="1:31" ht="33" customHeight="1" x14ac:dyDescent="0.25">
      <c r="A142" s="8">
        <v>113</v>
      </c>
      <c r="B142" s="9" t="s">
        <v>39</v>
      </c>
      <c r="C142" s="2">
        <v>250</v>
      </c>
      <c r="D142" s="2">
        <v>9.6</v>
      </c>
      <c r="E142" s="2">
        <v>6.5</v>
      </c>
      <c r="F142" s="2">
        <v>16</v>
      </c>
      <c r="G142" s="58">
        <v>119</v>
      </c>
      <c r="H142" s="67"/>
      <c r="I142" s="67"/>
      <c r="J142" s="67"/>
      <c r="K142" s="67"/>
      <c r="L142" s="68"/>
      <c r="M142" s="49">
        <v>0.01</v>
      </c>
      <c r="N142" s="87">
        <v>2.13</v>
      </c>
      <c r="O142" s="87">
        <v>20</v>
      </c>
      <c r="P142" s="69">
        <v>0.03</v>
      </c>
      <c r="Q142" s="87">
        <v>123.92</v>
      </c>
      <c r="R142" s="87">
        <v>41.78</v>
      </c>
      <c r="S142" s="87">
        <v>88.4</v>
      </c>
      <c r="T142" s="87">
        <v>0.215</v>
      </c>
      <c r="U142" s="121">
        <v>1.0999999999999999E-2</v>
      </c>
      <c r="V142" s="121">
        <v>2.85</v>
      </c>
      <c r="W142" s="121"/>
    </row>
    <row r="143" spans="1:31" ht="30" customHeight="1" x14ac:dyDescent="0.25">
      <c r="A143" s="8">
        <v>202</v>
      </c>
      <c r="B143" s="9" t="s">
        <v>29</v>
      </c>
      <c r="C143" s="2">
        <v>180</v>
      </c>
      <c r="D143" s="2">
        <v>7</v>
      </c>
      <c r="E143" s="2">
        <v>7.83</v>
      </c>
      <c r="F143" s="2">
        <v>24.8</v>
      </c>
      <c r="G143" s="58">
        <v>150</v>
      </c>
      <c r="H143" s="67"/>
      <c r="I143" s="67"/>
      <c r="J143" s="67"/>
      <c r="K143" s="67"/>
      <c r="L143" s="68"/>
      <c r="M143" s="49">
        <v>0.03</v>
      </c>
      <c r="N143" s="87">
        <v>0.08</v>
      </c>
      <c r="O143" s="87">
        <v>80</v>
      </c>
      <c r="P143" s="69">
        <v>4.13</v>
      </c>
      <c r="Q143" s="87">
        <v>21.22</v>
      </c>
      <c r="R143" s="87">
        <v>88.9</v>
      </c>
      <c r="S143" s="87">
        <v>3.52</v>
      </c>
      <c r="T143" s="87"/>
      <c r="U143" s="121">
        <v>1.2999999999999999E-2</v>
      </c>
      <c r="V143" s="121">
        <v>2.6</v>
      </c>
      <c r="W143" s="121"/>
    </row>
    <row r="144" spans="1:31" ht="20.25" customHeight="1" x14ac:dyDescent="0.25">
      <c r="A144" s="8">
        <v>327</v>
      </c>
      <c r="B144" s="9" t="s">
        <v>37</v>
      </c>
      <c r="C144" s="2">
        <v>100</v>
      </c>
      <c r="D144" s="2">
        <v>11.8</v>
      </c>
      <c r="E144" s="2">
        <v>7.34</v>
      </c>
      <c r="F144" s="2">
        <v>16.88</v>
      </c>
      <c r="G144" s="58">
        <v>103</v>
      </c>
      <c r="H144" s="67">
        <v>0.09</v>
      </c>
      <c r="I144" s="67">
        <v>0.14000000000000001</v>
      </c>
      <c r="J144" s="67"/>
      <c r="K144" s="67">
        <v>14</v>
      </c>
      <c r="L144" s="68">
        <v>1.78</v>
      </c>
      <c r="M144" s="49">
        <v>0.03</v>
      </c>
      <c r="N144" s="87">
        <v>0.36</v>
      </c>
      <c r="O144" s="87"/>
      <c r="P144" s="69">
        <v>0.08</v>
      </c>
      <c r="Q144" s="87">
        <v>19.079999999999998</v>
      </c>
      <c r="R144" s="87">
        <v>21.07</v>
      </c>
      <c r="S144" s="87">
        <v>18.89</v>
      </c>
      <c r="T144" s="87">
        <v>1.78</v>
      </c>
      <c r="U144" s="121"/>
      <c r="V144" s="121">
        <v>8.41</v>
      </c>
      <c r="W144" s="121"/>
    </row>
    <row r="145" spans="1:28" ht="22.5" customHeight="1" x14ac:dyDescent="0.25">
      <c r="A145" s="8" t="s">
        <v>58</v>
      </c>
      <c r="B145" s="9" t="s">
        <v>105</v>
      </c>
      <c r="C145" s="2">
        <v>200</v>
      </c>
      <c r="D145" s="2">
        <v>0.06</v>
      </c>
      <c r="E145" s="2"/>
      <c r="F145" s="2">
        <v>10.71</v>
      </c>
      <c r="G145" s="58">
        <v>63</v>
      </c>
      <c r="H145" s="67"/>
      <c r="I145" s="67"/>
      <c r="J145" s="67">
        <v>0.05</v>
      </c>
      <c r="K145" s="67">
        <v>4.3499999999999996</v>
      </c>
      <c r="L145" s="68">
        <v>0.36</v>
      </c>
      <c r="M145" s="49">
        <v>0.01</v>
      </c>
      <c r="N145" s="87">
        <v>3.9</v>
      </c>
      <c r="O145" s="87"/>
      <c r="P145" s="69">
        <v>0.02</v>
      </c>
      <c r="Q145" s="87">
        <v>4.8600000000000003</v>
      </c>
      <c r="R145" s="87">
        <v>8</v>
      </c>
      <c r="S145" s="87">
        <v>1.36</v>
      </c>
      <c r="T145" s="87">
        <v>0.22</v>
      </c>
      <c r="U145" s="121"/>
      <c r="V145" s="121"/>
      <c r="W145" s="121"/>
    </row>
    <row r="146" spans="1:28" ht="22.5" customHeight="1" x14ac:dyDescent="0.25">
      <c r="A146" s="94" t="s">
        <v>58</v>
      </c>
      <c r="B146" s="133" t="s">
        <v>59</v>
      </c>
      <c r="C146" s="99">
        <v>72</v>
      </c>
      <c r="D146" s="99">
        <v>4.28</v>
      </c>
      <c r="E146" s="99">
        <v>2.08</v>
      </c>
      <c r="F146" s="99">
        <v>25.2</v>
      </c>
      <c r="G146" s="99">
        <v>112</v>
      </c>
      <c r="H146" s="2"/>
      <c r="I146" s="2"/>
      <c r="J146" s="2"/>
      <c r="K146" s="2"/>
      <c r="L146" s="86"/>
      <c r="M146" s="49">
        <v>1.0999999999999999E-2</v>
      </c>
      <c r="N146" s="87"/>
      <c r="O146" s="87"/>
      <c r="P146" s="69">
        <v>0.05</v>
      </c>
      <c r="Q146" s="87">
        <v>11</v>
      </c>
      <c r="R146" s="87">
        <v>33</v>
      </c>
      <c r="S146" s="87"/>
      <c r="T146" s="87">
        <v>0.26</v>
      </c>
      <c r="U146" s="121"/>
      <c r="V146" s="121"/>
      <c r="W146" s="121"/>
    </row>
    <row r="147" spans="1:28" ht="20.25" customHeight="1" x14ac:dyDescent="0.25">
      <c r="A147" s="94" t="s">
        <v>58</v>
      </c>
      <c r="B147" s="133" t="s">
        <v>60</v>
      </c>
      <c r="C147" s="99">
        <v>10</v>
      </c>
      <c r="D147" s="99">
        <v>0.81</v>
      </c>
      <c r="E147" s="99">
        <v>0.1</v>
      </c>
      <c r="F147" s="99">
        <v>4.88</v>
      </c>
      <c r="G147" s="99">
        <v>24</v>
      </c>
      <c r="H147" s="2">
        <v>0.18</v>
      </c>
      <c r="I147" s="2">
        <v>0.08</v>
      </c>
      <c r="J147" s="2"/>
      <c r="K147" s="2">
        <v>35</v>
      </c>
      <c r="L147" s="86">
        <v>3.9</v>
      </c>
      <c r="M147" s="49">
        <v>4.1000000000000002E-2</v>
      </c>
      <c r="N147" s="87"/>
      <c r="O147" s="87"/>
      <c r="P147" s="69">
        <v>0.05</v>
      </c>
      <c r="Q147" s="87">
        <v>21</v>
      </c>
      <c r="R147" s="87">
        <v>66</v>
      </c>
      <c r="S147" s="87"/>
      <c r="T147" s="87">
        <v>0.35</v>
      </c>
      <c r="U147" s="121"/>
      <c r="V147" s="121"/>
      <c r="W147" s="121"/>
    </row>
    <row r="148" spans="1:28" ht="20.25" customHeight="1" x14ac:dyDescent="0.25">
      <c r="A148" s="210" t="s">
        <v>99</v>
      </c>
      <c r="B148" s="211"/>
      <c r="C148" s="99">
        <f>SUM(C141:C147)</f>
        <v>912</v>
      </c>
      <c r="D148" s="99">
        <f t="shared" ref="D148:W148" si="25">SUM(D141:D147)</f>
        <v>42.27000000000001</v>
      </c>
      <c r="E148" s="99">
        <f t="shared" si="25"/>
        <v>35.76</v>
      </c>
      <c r="F148" s="99">
        <f t="shared" si="25"/>
        <v>136.54999999999998</v>
      </c>
      <c r="G148" s="99">
        <f t="shared" si="25"/>
        <v>761</v>
      </c>
      <c r="H148" s="99">
        <f t="shared" si="25"/>
        <v>0.27</v>
      </c>
      <c r="I148" s="99">
        <f t="shared" si="25"/>
        <v>0.22000000000000003</v>
      </c>
      <c r="J148" s="99">
        <f t="shared" si="25"/>
        <v>0.05</v>
      </c>
      <c r="K148" s="99">
        <f t="shared" si="25"/>
        <v>53.35</v>
      </c>
      <c r="L148" s="99">
        <f t="shared" si="25"/>
        <v>6.04</v>
      </c>
      <c r="M148" s="99">
        <f t="shared" si="25"/>
        <v>0.17200000000000001</v>
      </c>
      <c r="N148" s="99">
        <f t="shared" si="25"/>
        <v>6.47</v>
      </c>
      <c r="O148" s="99">
        <f t="shared" si="25"/>
        <v>500</v>
      </c>
      <c r="P148" s="99">
        <f t="shared" si="25"/>
        <v>4.4699999999999989</v>
      </c>
      <c r="Q148" s="99">
        <f t="shared" si="25"/>
        <v>332.47999999999996</v>
      </c>
      <c r="R148" s="99">
        <f t="shared" si="25"/>
        <v>308.75</v>
      </c>
      <c r="S148" s="99">
        <f t="shared" si="25"/>
        <v>112.17</v>
      </c>
      <c r="T148" s="99">
        <f t="shared" si="25"/>
        <v>4.8849999999999989</v>
      </c>
      <c r="U148" s="99">
        <f t="shared" si="25"/>
        <v>3.2000000000000001E-2</v>
      </c>
      <c r="V148" s="99">
        <f t="shared" si="25"/>
        <v>13.86</v>
      </c>
      <c r="W148" s="99">
        <f t="shared" si="25"/>
        <v>0</v>
      </c>
    </row>
    <row r="149" spans="1:28" s="20" customFormat="1" ht="18" customHeight="1" x14ac:dyDescent="0.2">
      <c r="A149" s="171" t="s">
        <v>17</v>
      </c>
      <c r="B149" s="172"/>
      <c r="C149" s="172"/>
      <c r="D149" s="50">
        <f>D139+D148</f>
        <v>66.930000000000007</v>
      </c>
      <c r="E149" s="50">
        <f t="shared" ref="E149:G149" si="26">E139+E148</f>
        <v>52.559999999999995</v>
      </c>
      <c r="F149" s="50">
        <f t="shared" si="26"/>
        <v>224.89999999999998</v>
      </c>
      <c r="G149" s="50">
        <f t="shared" si="26"/>
        <v>1505</v>
      </c>
      <c r="H149" s="50">
        <f t="shared" ref="H149:W149" si="27">H147+H145+H144+H141+H138+H143+H142+H135+H134+H136+H146</f>
        <v>0.36000000000000004</v>
      </c>
      <c r="I149" s="50">
        <f t="shared" si="27"/>
        <v>0.32000000000000006</v>
      </c>
      <c r="J149" s="50">
        <f t="shared" si="27"/>
        <v>0.70000000000000007</v>
      </c>
      <c r="K149" s="50">
        <f t="shared" si="27"/>
        <v>181.94</v>
      </c>
      <c r="L149" s="50">
        <f t="shared" si="27"/>
        <v>7.12</v>
      </c>
      <c r="M149" s="50">
        <f t="shared" si="27"/>
        <v>0.31900000000000001</v>
      </c>
      <c r="N149" s="50">
        <f t="shared" si="27"/>
        <v>24.69</v>
      </c>
      <c r="O149" s="117">
        <f t="shared" si="27"/>
        <v>711</v>
      </c>
      <c r="P149" s="113">
        <f t="shared" si="27"/>
        <v>8.7150000000000016</v>
      </c>
      <c r="Q149" s="117">
        <f t="shared" si="27"/>
        <v>694.48</v>
      </c>
      <c r="R149" s="117">
        <f t="shared" si="27"/>
        <v>634.75</v>
      </c>
      <c r="S149" s="117">
        <f t="shared" si="27"/>
        <v>195.17999999999998</v>
      </c>
      <c r="T149" s="117">
        <f t="shared" si="27"/>
        <v>7.9049999999999994</v>
      </c>
      <c r="U149" s="117">
        <f t="shared" si="27"/>
        <v>5.2000000000000005E-2</v>
      </c>
      <c r="V149" s="117">
        <f t="shared" si="27"/>
        <v>17.36</v>
      </c>
      <c r="W149" s="117">
        <f t="shared" si="27"/>
        <v>0</v>
      </c>
      <c r="X149" s="32"/>
      <c r="Y149" s="32"/>
      <c r="Z149" s="32"/>
      <c r="AA149" s="32"/>
      <c r="AB149" s="35"/>
    </row>
    <row r="150" spans="1:28" s="14" customFormat="1" ht="13.5" customHeight="1" x14ac:dyDescent="0.25">
      <c r="A150" s="169"/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70"/>
      <c r="W150" s="121"/>
      <c r="X150" s="5"/>
      <c r="Y150" s="5"/>
      <c r="Z150" s="5"/>
      <c r="AA150" s="5"/>
    </row>
    <row r="151" spans="1:28" s="16" customFormat="1" ht="15" customHeight="1" x14ac:dyDescent="0.2">
      <c r="A151" s="158" t="s">
        <v>22</v>
      </c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60"/>
      <c r="W151" s="198" t="s">
        <v>66</v>
      </c>
      <c r="X151" s="33"/>
      <c r="Y151" s="33"/>
      <c r="Z151" s="33"/>
      <c r="AA151" s="33"/>
    </row>
    <row r="152" spans="1:28" s="7" customFormat="1" ht="33" customHeight="1" x14ac:dyDescent="0.2">
      <c r="A152" s="173" t="s">
        <v>1</v>
      </c>
      <c r="B152" s="173" t="s">
        <v>2</v>
      </c>
      <c r="C152" s="190" t="s">
        <v>3</v>
      </c>
      <c r="D152" s="204" t="s">
        <v>5</v>
      </c>
      <c r="E152" s="205"/>
      <c r="F152" s="205"/>
      <c r="G152" s="168" t="s">
        <v>27</v>
      </c>
      <c r="H152" s="150" t="s">
        <v>8</v>
      </c>
      <c r="I152" s="151"/>
      <c r="J152" s="151"/>
      <c r="K152" s="150" t="s">
        <v>12</v>
      </c>
      <c r="L152" s="151"/>
      <c r="M152" s="207" t="s">
        <v>41</v>
      </c>
      <c r="N152" s="208"/>
      <c r="O152" s="208"/>
      <c r="P152" s="209"/>
      <c r="Q152" s="201" t="s">
        <v>42</v>
      </c>
      <c r="R152" s="202"/>
      <c r="S152" s="202"/>
      <c r="T152" s="202"/>
      <c r="U152" s="202"/>
      <c r="V152" s="203"/>
      <c r="W152" s="199"/>
    </row>
    <row r="153" spans="1:28" s="7" customFormat="1" ht="15" customHeight="1" x14ac:dyDescent="0.25">
      <c r="A153" s="174"/>
      <c r="B153" s="174"/>
      <c r="C153" s="163"/>
      <c r="D153" s="61" t="s">
        <v>4</v>
      </c>
      <c r="E153" s="65" t="s">
        <v>6</v>
      </c>
      <c r="F153" s="78" t="s">
        <v>7</v>
      </c>
      <c r="G153" s="168"/>
      <c r="H153" s="79" t="s">
        <v>9</v>
      </c>
      <c r="I153" s="79" t="s">
        <v>10</v>
      </c>
      <c r="J153" s="79" t="s">
        <v>11</v>
      </c>
      <c r="K153" s="79" t="s">
        <v>13</v>
      </c>
      <c r="L153" s="79" t="s">
        <v>14</v>
      </c>
      <c r="M153" s="104" t="s">
        <v>9</v>
      </c>
      <c r="N153" s="104" t="s">
        <v>11</v>
      </c>
      <c r="O153" s="104" t="s">
        <v>43</v>
      </c>
      <c r="P153" s="111" t="s">
        <v>44</v>
      </c>
      <c r="Q153" s="104" t="s">
        <v>13</v>
      </c>
      <c r="R153" s="104" t="s">
        <v>45</v>
      </c>
      <c r="S153" s="104" t="s">
        <v>46</v>
      </c>
      <c r="T153" s="104" t="s">
        <v>14</v>
      </c>
      <c r="U153" s="121" t="s">
        <v>63</v>
      </c>
      <c r="V153" s="121" t="s">
        <v>64</v>
      </c>
      <c r="W153" s="200"/>
    </row>
    <row r="154" spans="1:28" ht="15" customHeight="1" x14ac:dyDescent="0.25">
      <c r="A154" s="158" t="s">
        <v>15</v>
      </c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60"/>
      <c r="W154" s="121"/>
    </row>
    <row r="155" spans="1:28" ht="36.75" customHeight="1" x14ac:dyDescent="0.25">
      <c r="A155" s="94">
        <v>246</v>
      </c>
      <c r="B155" s="133" t="s">
        <v>118</v>
      </c>
      <c r="C155" s="99">
        <v>200</v>
      </c>
      <c r="D155" s="99">
        <v>8.4</v>
      </c>
      <c r="E155" s="99">
        <v>4.4000000000000004</v>
      </c>
      <c r="F155" s="99">
        <v>18.149999999999999</v>
      </c>
      <c r="G155" s="99">
        <v>256</v>
      </c>
      <c r="H155" s="67"/>
      <c r="I155" s="67"/>
      <c r="J155" s="67"/>
      <c r="K155" s="67"/>
      <c r="L155" s="68"/>
      <c r="M155" s="87">
        <v>0.04</v>
      </c>
      <c r="N155" s="49">
        <v>3.72</v>
      </c>
      <c r="O155" s="87">
        <v>134</v>
      </c>
      <c r="P155" s="69">
        <v>0.12</v>
      </c>
      <c r="Q155" s="87">
        <v>112</v>
      </c>
      <c r="R155" s="87">
        <v>68</v>
      </c>
      <c r="S155" s="87">
        <v>19</v>
      </c>
      <c r="T155" s="87">
        <v>2.37</v>
      </c>
      <c r="U155" s="121">
        <v>0.02</v>
      </c>
      <c r="V155" s="121">
        <v>3.5</v>
      </c>
      <c r="W155" s="121"/>
    </row>
    <row r="156" spans="1:28" ht="30.75" customHeight="1" x14ac:dyDescent="0.25">
      <c r="A156" s="8">
        <v>63</v>
      </c>
      <c r="B156" s="9" t="s">
        <v>122</v>
      </c>
      <c r="C156" s="43">
        <v>100</v>
      </c>
      <c r="D156" s="2">
        <v>4.5999999999999996</v>
      </c>
      <c r="E156" s="2">
        <v>2.2000000000000002</v>
      </c>
      <c r="F156" s="58">
        <v>26</v>
      </c>
      <c r="G156" s="58">
        <v>180</v>
      </c>
      <c r="H156" s="67">
        <v>0.06</v>
      </c>
      <c r="I156" s="67">
        <v>0.03</v>
      </c>
      <c r="J156" s="67"/>
      <c r="K156" s="67">
        <v>11.2</v>
      </c>
      <c r="L156" s="68">
        <v>0.56999999999999995</v>
      </c>
      <c r="M156" s="49">
        <v>0.01</v>
      </c>
      <c r="N156" s="49"/>
      <c r="O156" s="87"/>
      <c r="P156" s="69">
        <v>7.0000000000000007E-2</v>
      </c>
      <c r="Q156" s="87">
        <v>15</v>
      </c>
      <c r="R156" s="87"/>
      <c r="S156" s="87"/>
      <c r="T156" s="87">
        <v>1</v>
      </c>
      <c r="U156" s="121"/>
      <c r="V156" s="121"/>
      <c r="W156" s="121"/>
    </row>
    <row r="157" spans="1:28" ht="24.75" customHeight="1" x14ac:dyDescent="0.25">
      <c r="A157" s="51" t="s">
        <v>58</v>
      </c>
      <c r="B157" s="44" t="s">
        <v>69</v>
      </c>
      <c r="C157" s="58">
        <v>108</v>
      </c>
      <c r="D157" s="58">
        <v>5.2</v>
      </c>
      <c r="E157" s="58">
        <v>3.5</v>
      </c>
      <c r="F157" s="58">
        <v>3.7</v>
      </c>
      <c r="G157" s="58">
        <v>70</v>
      </c>
      <c r="H157" s="58"/>
      <c r="I157" s="58"/>
      <c r="J157" s="58"/>
      <c r="K157" s="58"/>
      <c r="L157" s="89"/>
      <c r="M157" s="49">
        <v>0.04</v>
      </c>
      <c r="N157" s="49">
        <v>0.6</v>
      </c>
      <c r="O157" s="87">
        <v>20</v>
      </c>
      <c r="P157" s="69">
        <v>1.4999999999999999E-2</v>
      </c>
      <c r="Q157" s="87">
        <v>122</v>
      </c>
      <c r="R157" s="87">
        <v>96</v>
      </c>
      <c r="S157" s="87">
        <v>15</v>
      </c>
      <c r="T157" s="87">
        <v>0.1</v>
      </c>
      <c r="U157" s="121"/>
      <c r="V157" s="121"/>
      <c r="W157" s="121"/>
    </row>
    <row r="158" spans="1:28" ht="24.75" customHeight="1" x14ac:dyDescent="0.25">
      <c r="A158" s="94" t="s">
        <v>58</v>
      </c>
      <c r="B158" s="9" t="s">
        <v>71</v>
      </c>
      <c r="C158" s="2">
        <v>100</v>
      </c>
      <c r="D158" s="2">
        <v>0.8</v>
      </c>
      <c r="E158" s="2">
        <v>0.2</v>
      </c>
      <c r="F158" s="2">
        <v>7.5</v>
      </c>
      <c r="G158" s="58">
        <v>38</v>
      </c>
      <c r="H158" s="58"/>
      <c r="I158" s="58"/>
      <c r="J158" s="58"/>
      <c r="K158" s="58"/>
      <c r="L158" s="89"/>
      <c r="M158" s="49"/>
      <c r="N158" s="49"/>
      <c r="O158" s="87"/>
      <c r="P158" s="69"/>
      <c r="Q158" s="87"/>
      <c r="R158" s="87"/>
      <c r="S158" s="87"/>
      <c r="T158" s="87"/>
      <c r="U158" s="121"/>
      <c r="V158" s="121"/>
      <c r="W158" s="121"/>
    </row>
    <row r="159" spans="1:28" ht="18.75" customHeight="1" x14ac:dyDescent="0.25">
      <c r="A159" s="8">
        <v>464</v>
      </c>
      <c r="B159" s="9" t="s">
        <v>31</v>
      </c>
      <c r="C159" s="2">
        <v>200</v>
      </c>
      <c r="D159" s="2">
        <v>2.79</v>
      </c>
      <c r="E159" s="2">
        <v>0.04</v>
      </c>
      <c r="F159" s="58">
        <v>19.8</v>
      </c>
      <c r="G159" s="58">
        <v>91</v>
      </c>
      <c r="H159" s="67">
        <v>0.03</v>
      </c>
      <c r="I159" s="67">
        <v>7.0000000000000007E-2</v>
      </c>
      <c r="J159" s="67">
        <v>1</v>
      </c>
      <c r="K159" s="67">
        <v>113.8</v>
      </c>
      <c r="L159" s="68">
        <v>0.14000000000000001</v>
      </c>
      <c r="M159" s="49">
        <v>0.02</v>
      </c>
      <c r="N159" s="49">
        <v>3.2</v>
      </c>
      <c r="O159" s="87"/>
      <c r="P159" s="69">
        <v>0.03</v>
      </c>
      <c r="Q159" s="87">
        <v>135</v>
      </c>
      <c r="R159" s="87">
        <v>332</v>
      </c>
      <c r="S159" s="87"/>
      <c r="T159" s="87">
        <v>0.72</v>
      </c>
      <c r="U159" s="121"/>
      <c r="V159" s="121"/>
      <c r="W159" s="121"/>
    </row>
    <row r="160" spans="1:28" ht="18.75" customHeight="1" x14ac:dyDescent="0.25">
      <c r="A160" s="177" t="s">
        <v>101</v>
      </c>
      <c r="B160" s="178"/>
      <c r="C160" s="2">
        <f>SUM(C155:C159)</f>
        <v>708</v>
      </c>
      <c r="D160" s="2">
        <f t="shared" ref="D160:G160" si="28">SUM(D155:D159)</f>
        <v>21.79</v>
      </c>
      <c r="E160" s="2">
        <f t="shared" si="28"/>
        <v>10.34</v>
      </c>
      <c r="F160" s="2">
        <f t="shared" si="28"/>
        <v>75.150000000000006</v>
      </c>
      <c r="G160" s="2">
        <f t="shared" si="28"/>
        <v>635</v>
      </c>
      <c r="H160" s="135"/>
      <c r="I160" s="135"/>
      <c r="J160" s="135"/>
      <c r="K160" s="135"/>
      <c r="L160" s="135"/>
      <c r="M160" s="136"/>
      <c r="N160" s="136"/>
      <c r="O160" s="143"/>
      <c r="P160" s="144"/>
      <c r="Q160" s="143"/>
      <c r="R160" s="143"/>
      <c r="S160" s="143"/>
      <c r="T160" s="143"/>
      <c r="U160" s="145"/>
      <c r="V160" s="146"/>
      <c r="W160" s="121"/>
    </row>
    <row r="161" spans="1:28" ht="15" customHeight="1" x14ac:dyDescent="0.25">
      <c r="A161" s="158" t="s">
        <v>16</v>
      </c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60"/>
      <c r="W161" s="121"/>
    </row>
    <row r="162" spans="1:28" ht="21.75" customHeight="1" x14ac:dyDescent="0.25">
      <c r="A162" s="8">
        <v>98</v>
      </c>
      <c r="B162" s="9" t="s">
        <v>111</v>
      </c>
      <c r="C162" s="2">
        <v>250</v>
      </c>
      <c r="D162" s="2">
        <v>5.4</v>
      </c>
      <c r="E162" s="2">
        <v>4</v>
      </c>
      <c r="F162" s="2">
        <v>18.2</v>
      </c>
      <c r="G162" s="58">
        <v>150</v>
      </c>
      <c r="H162" s="67"/>
      <c r="I162" s="67"/>
      <c r="J162" s="67"/>
      <c r="K162" s="67"/>
      <c r="L162" s="68"/>
      <c r="M162" s="49">
        <v>7.0000000000000007E-2</v>
      </c>
      <c r="N162" s="87"/>
      <c r="O162" s="87"/>
      <c r="P162" s="69">
        <v>0.05</v>
      </c>
      <c r="Q162" s="87">
        <v>158.6</v>
      </c>
      <c r="R162" s="87">
        <v>79.209999999999994</v>
      </c>
      <c r="S162" s="87">
        <v>17.170000000000002</v>
      </c>
      <c r="T162" s="87">
        <v>0.56999999999999995</v>
      </c>
      <c r="U162" s="121">
        <v>1.0999999999999999E-2</v>
      </c>
      <c r="V162" s="121"/>
      <c r="W162" s="121"/>
    </row>
    <row r="163" spans="1:28" ht="21.75" customHeight="1" x14ac:dyDescent="0.25">
      <c r="A163" s="8">
        <v>45</v>
      </c>
      <c r="B163" s="9" t="s">
        <v>90</v>
      </c>
      <c r="C163" s="8">
        <v>100</v>
      </c>
      <c r="D163" s="51">
        <v>8.8800000000000008</v>
      </c>
      <c r="E163" s="51">
        <v>10.32</v>
      </c>
      <c r="F163" s="51">
        <v>22.46</v>
      </c>
      <c r="G163" s="51">
        <v>200</v>
      </c>
      <c r="H163" s="70"/>
      <c r="I163" s="70"/>
      <c r="J163" s="70"/>
      <c r="K163" s="70"/>
      <c r="L163" s="71"/>
      <c r="M163" s="49">
        <v>0.04</v>
      </c>
      <c r="N163" s="87">
        <v>0.04</v>
      </c>
      <c r="O163" s="87">
        <v>510</v>
      </c>
      <c r="P163" s="69">
        <v>2.1999999999999999E-2</v>
      </c>
      <c r="Q163" s="87">
        <v>51</v>
      </c>
      <c r="R163" s="87">
        <v>65</v>
      </c>
      <c r="S163" s="87"/>
      <c r="T163" s="87">
        <v>2.4</v>
      </c>
      <c r="U163" s="121">
        <v>8.0000000000000002E-3</v>
      </c>
      <c r="V163" s="121"/>
      <c r="W163" s="121"/>
    </row>
    <row r="164" spans="1:28" ht="20.25" customHeight="1" x14ac:dyDescent="0.25">
      <c r="A164" s="8">
        <v>380</v>
      </c>
      <c r="B164" s="9" t="s">
        <v>112</v>
      </c>
      <c r="C164" s="2">
        <v>180</v>
      </c>
      <c r="D164" s="2">
        <v>1.22</v>
      </c>
      <c r="E164" s="2">
        <v>6.86</v>
      </c>
      <c r="F164" s="2">
        <v>16.135000000000002</v>
      </c>
      <c r="G164" s="58">
        <v>150</v>
      </c>
      <c r="H164" s="67">
        <v>0.28000000000000003</v>
      </c>
      <c r="I164" s="67">
        <v>0.2</v>
      </c>
      <c r="J164" s="67"/>
      <c r="K164" s="67">
        <v>2.9</v>
      </c>
      <c r="L164" s="68">
        <v>6</v>
      </c>
      <c r="M164" s="49">
        <v>1.2999999999999999E-2</v>
      </c>
      <c r="N164" s="87">
        <v>7.4</v>
      </c>
      <c r="O164" s="87">
        <v>80</v>
      </c>
      <c r="P164" s="69">
        <v>0.2</v>
      </c>
      <c r="Q164" s="87">
        <v>55</v>
      </c>
      <c r="R164" s="87">
        <v>90.2</v>
      </c>
      <c r="S164" s="87">
        <v>31.3</v>
      </c>
      <c r="T164" s="87">
        <v>1.2</v>
      </c>
      <c r="U164" s="121">
        <v>1.2999999999999999E-2</v>
      </c>
      <c r="V164" s="121"/>
      <c r="W164" s="121"/>
    </row>
    <row r="165" spans="1:28" ht="16.5" customHeight="1" x14ac:dyDescent="0.25">
      <c r="A165" s="8">
        <v>339</v>
      </c>
      <c r="B165" s="9" t="s">
        <v>72</v>
      </c>
      <c r="C165" s="2">
        <v>100</v>
      </c>
      <c r="D165" s="2">
        <v>6</v>
      </c>
      <c r="E165" s="2">
        <v>3.9</v>
      </c>
      <c r="F165" s="2"/>
      <c r="G165" s="58">
        <v>159</v>
      </c>
      <c r="H165" s="2">
        <v>0.19</v>
      </c>
      <c r="I165" s="2">
        <v>0.15</v>
      </c>
      <c r="J165" s="2"/>
      <c r="K165" s="2">
        <v>35</v>
      </c>
      <c r="L165" s="86">
        <v>1.8</v>
      </c>
      <c r="M165" s="49">
        <v>0.05</v>
      </c>
      <c r="N165" s="87"/>
      <c r="O165" s="87"/>
      <c r="P165" s="69"/>
      <c r="Q165" s="87">
        <v>178</v>
      </c>
      <c r="R165" s="87">
        <v>35</v>
      </c>
      <c r="S165" s="87"/>
      <c r="T165" s="87">
        <v>1.95</v>
      </c>
      <c r="U165" s="121"/>
      <c r="V165" s="121"/>
      <c r="W165" s="121"/>
    </row>
    <row r="166" spans="1:28" ht="25.5" customHeight="1" x14ac:dyDescent="0.25">
      <c r="A166" s="8">
        <v>494</v>
      </c>
      <c r="B166" s="9" t="s">
        <v>92</v>
      </c>
      <c r="C166" s="2">
        <v>200</v>
      </c>
      <c r="D166" s="58">
        <v>0.33</v>
      </c>
      <c r="E166" s="58">
        <v>0.2</v>
      </c>
      <c r="F166" s="58">
        <v>12.24</v>
      </c>
      <c r="G166" s="58">
        <v>91</v>
      </c>
      <c r="H166" s="67"/>
      <c r="I166" s="67"/>
      <c r="J166" s="67"/>
      <c r="K166" s="67"/>
      <c r="L166" s="68"/>
      <c r="M166" s="49">
        <v>0.01</v>
      </c>
      <c r="N166" s="87">
        <v>5</v>
      </c>
      <c r="O166" s="87"/>
      <c r="P166" s="69">
        <v>0.02</v>
      </c>
      <c r="Q166" s="87">
        <v>56.37</v>
      </c>
      <c r="R166" s="87">
        <v>40</v>
      </c>
      <c r="S166" s="87"/>
      <c r="T166" s="87">
        <v>0.34</v>
      </c>
      <c r="U166" s="121"/>
      <c r="V166" s="121"/>
      <c r="W166" s="121">
        <v>25</v>
      </c>
    </row>
    <row r="167" spans="1:28" ht="25.5" customHeight="1" x14ac:dyDescent="0.25">
      <c r="A167" s="94" t="s">
        <v>58</v>
      </c>
      <c r="B167" s="133" t="s">
        <v>59</v>
      </c>
      <c r="C167" s="99">
        <v>72</v>
      </c>
      <c r="D167" s="99">
        <v>4.28</v>
      </c>
      <c r="E167" s="99">
        <v>2.08</v>
      </c>
      <c r="F167" s="99">
        <v>25.2</v>
      </c>
      <c r="G167" s="99">
        <v>112</v>
      </c>
      <c r="H167" s="2"/>
      <c r="I167" s="2"/>
      <c r="J167" s="2"/>
      <c r="K167" s="2"/>
      <c r="L167" s="86"/>
      <c r="M167" s="49">
        <v>1.0999999999999999E-2</v>
      </c>
      <c r="N167" s="87"/>
      <c r="O167" s="87"/>
      <c r="P167" s="69">
        <v>0.05</v>
      </c>
      <c r="Q167" s="87">
        <v>11</v>
      </c>
      <c r="R167" s="87">
        <v>33</v>
      </c>
      <c r="S167" s="87"/>
      <c r="T167" s="87">
        <v>0.26</v>
      </c>
      <c r="U167" s="121"/>
      <c r="V167" s="121"/>
      <c r="W167" s="121"/>
    </row>
    <row r="168" spans="1:28" ht="20.25" customHeight="1" x14ac:dyDescent="0.25">
      <c r="A168" s="8" t="s">
        <v>58</v>
      </c>
      <c r="B168" s="9" t="s">
        <v>60</v>
      </c>
      <c r="C168" s="2">
        <v>60</v>
      </c>
      <c r="D168" s="2">
        <v>5</v>
      </c>
      <c r="E168" s="2">
        <v>1.2</v>
      </c>
      <c r="F168" s="2">
        <v>22</v>
      </c>
      <c r="G168" s="58">
        <v>130</v>
      </c>
      <c r="H168" s="2">
        <v>0.18</v>
      </c>
      <c r="I168" s="2">
        <v>0.08</v>
      </c>
      <c r="J168" s="2"/>
      <c r="K168" s="2">
        <v>35</v>
      </c>
      <c r="L168" s="86">
        <v>3.9</v>
      </c>
      <c r="M168" s="49">
        <v>4.1000000000000002E-2</v>
      </c>
      <c r="N168" s="87"/>
      <c r="O168" s="87"/>
      <c r="P168" s="69">
        <v>0.05</v>
      </c>
      <c r="Q168" s="87">
        <v>21</v>
      </c>
      <c r="R168" s="87">
        <v>66</v>
      </c>
      <c r="S168" s="87"/>
      <c r="T168" s="87">
        <v>0.35</v>
      </c>
      <c r="U168" s="121"/>
      <c r="V168" s="121"/>
      <c r="W168" s="121"/>
    </row>
    <row r="169" spans="1:28" ht="20.25" customHeight="1" x14ac:dyDescent="0.25">
      <c r="A169" s="177" t="s">
        <v>99</v>
      </c>
      <c r="B169" s="178"/>
      <c r="C169" s="2">
        <f>SUM(C162:C168)</f>
        <v>962</v>
      </c>
      <c r="D169" s="2">
        <f t="shared" ref="D169:G169" si="29">SUM(D162:D168)</f>
        <v>31.11</v>
      </c>
      <c r="E169" s="2">
        <f t="shared" si="29"/>
        <v>28.56</v>
      </c>
      <c r="F169" s="2">
        <f t="shared" si="29"/>
        <v>116.235</v>
      </c>
      <c r="G169" s="2">
        <f t="shared" si="29"/>
        <v>992</v>
      </c>
      <c r="H169" s="2"/>
      <c r="I169" s="2"/>
      <c r="J169" s="2"/>
      <c r="K169" s="2"/>
      <c r="L169" s="148"/>
      <c r="M169" s="49"/>
      <c r="N169" s="87"/>
      <c r="O169" s="87"/>
      <c r="P169" s="69"/>
      <c r="Q169" s="87"/>
      <c r="R169" s="87"/>
      <c r="S169" s="87"/>
      <c r="T169" s="87"/>
      <c r="U169" s="121"/>
      <c r="V169" s="121"/>
      <c r="W169" s="121"/>
    </row>
    <row r="170" spans="1:28" s="20" customFormat="1" ht="18.75" customHeight="1" x14ac:dyDescent="0.2">
      <c r="A170" s="171" t="s">
        <v>17</v>
      </c>
      <c r="B170" s="172"/>
      <c r="C170" s="172"/>
      <c r="D170" s="50">
        <f>D169+D160</f>
        <v>52.9</v>
      </c>
      <c r="E170" s="50">
        <f t="shared" ref="E170:G170" si="30">E169+E160</f>
        <v>38.9</v>
      </c>
      <c r="F170" s="50">
        <f t="shared" si="30"/>
        <v>191.38499999999999</v>
      </c>
      <c r="G170" s="50">
        <f t="shared" si="30"/>
        <v>1627</v>
      </c>
      <c r="H170" s="50">
        <f t="shared" ref="H170:W170" si="31">H168+H166+H165+H164+H162+H159+H156+H155+H163+H157+H167</f>
        <v>0.74</v>
      </c>
      <c r="I170" s="50">
        <f t="shared" si="31"/>
        <v>0.53</v>
      </c>
      <c r="J170" s="50">
        <f t="shared" si="31"/>
        <v>1</v>
      </c>
      <c r="K170" s="50">
        <f t="shared" si="31"/>
        <v>197.89999999999998</v>
      </c>
      <c r="L170" s="50">
        <f t="shared" si="31"/>
        <v>12.41</v>
      </c>
      <c r="M170" s="50">
        <f t="shared" si="31"/>
        <v>0.34499999999999997</v>
      </c>
      <c r="N170" s="50">
        <f t="shared" si="31"/>
        <v>19.96</v>
      </c>
      <c r="O170" s="117">
        <f t="shared" si="31"/>
        <v>744</v>
      </c>
      <c r="P170" s="113">
        <f t="shared" si="31"/>
        <v>0.62700000000000011</v>
      </c>
      <c r="Q170" s="117">
        <f t="shared" si="31"/>
        <v>914.97</v>
      </c>
      <c r="R170" s="117">
        <f t="shared" si="31"/>
        <v>904.41</v>
      </c>
      <c r="S170" s="117">
        <f t="shared" si="31"/>
        <v>82.47</v>
      </c>
      <c r="T170" s="117">
        <f t="shared" si="31"/>
        <v>11.26</v>
      </c>
      <c r="U170" s="117">
        <f t="shared" si="31"/>
        <v>5.1999999999999998E-2</v>
      </c>
      <c r="V170" s="117">
        <f t="shared" si="31"/>
        <v>3.5</v>
      </c>
      <c r="W170" s="117">
        <f t="shared" si="31"/>
        <v>25</v>
      </c>
      <c r="X170" s="32"/>
      <c r="Y170" s="32"/>
      <c r="Z170" s="32"/>
      <c r="AA170" s="32"/>
      <c r="AB170" s="35"/>
    </row>
    <row r="171" spans="1:28" s="5" customFormat="1" ht="13.5" customHeight="1" x14ac:dyDescent="0.25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2"/>
      <c r="W171" s="121"/>
    </row>
    <row r="172" spans="1:28" s="6" customFormat="1" ht="15" customHeight="1" x14ac:dyDescent="0.2">
      <c r="A172" s="163" t="s">
        <v>23</v>
      </c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5"/>
      <c r="W172" s="198" t="s">
        <v>66</v>
      </c>
      <c r="X172" s="33"/>
      <c r="Y172" s="33"/>
      <c r="Z172" s="33"/>
      <c r="AA172" s="33"/>
      <c r="AB172" s="37"/>
    </row>
    <row r="173" spans="1:28" s="7" customFormat="1" ht="29.25" customHeight="1" x14ac:dyDescent="0.2">
      <c r="A173" s="166" t="s">
        <v>1</v>
      </c>
      <c r="B173" s="166" t="s">
        <v>2</v>
      </c>
      <c r="C173" s="166" t="s">
        <v>3</v>
      </c>
      <c r="D173" s="168" t="s">
        <v>5</v>
      </c>
      <c r="E173" s="168"/>
      <c r="F173" s="168"/>
      <c r="G173" s="168" t="s">
        <v>27</v>
      </c>
      <c r="H173" s="167" t="s">
        <v>8</v>
      </c>
      <c r="I173" s="167"/>
      <c r="J173" s="167"/>
      <c r="K173" s="167" t="s">
        <v>12</v>
      </c>
      <c r="L173" s="150"/>
      <c r="M173" s="207" t="s">
        <v>41</v>
      </c>
      <c r="N173" s="208"/>
      <c r="O173" s="208"/>
      <c r="P173" s="209"/>
      <c r="Q173" s="201" t="s">
        <v>42</v>
      </c>
      <c r="R173" s="202"/>
      <c r="S173" s="202"/>
      <c r="T173" s="202"/>
      <c r="U173" s="202"/>
      <c r="V173" s="203"/>
      <c r="W173" s="199"/>
      <c r="X173" s="33"/>
      <c r="Y173" s="33"/>
      <c r="Z173" s="33"/>
      <c r="AA173" s="33"/>
    </row>
    <row r="174" spans="1:28" s="7" customFormat="1" ht="15.75" customHeight="1" x14ac:dyDescent="0.25">
      <c r="A174" s="166"/>
      <c r="B174" s="166"/>
      <c r="C174" s="166"/>
      <c r="D174" s="53" t="s">
        <v>4</v>
      </c>
      <c r="E174" s="64" t="s">
        <v>6</v>
      </c>
      <c r="F174" s="77" t="s">
        <v>7</v>
      </c>
      <c r="G174" s="168"/>
      <c r="H174" s="80" t="s">
        <v>9</v>
      </c>
      <c r="I174" s="80" t="s">
        <v>10</v>
      </c>
      <c r="J174" s="80" t="s">
        <v>11</v>
      </c>
      <c r="K174" s="80" t="s">
        <v>13</v>
      </c>
      <c r="L174" s="79" t="s">
        <v>14</v>
      </c>
      <c r="M174" s="104" t="s">
        <v>9</v>
      </c>
      <c r="N174" s="104" t="s">
        <v>11</v>
      </c>
      <c r="O174" s="104" t="s">
        <v>43</v>
      </c>
      <c r="P174" s="111" t="s">
        <v>44</v>
      </c>
      <c r="Q174" s="104" t="s">
        <v>13</v>
      </c>
      <c r="R174" s="104" t="s">
        <v>45</v>
      </c>
      <c r="S174" s="104" t="s">
        <v>46</v>
      </c>
      <c r="T174" s="104" t="s">
        <v>14</v>
      </c>
      <c r="U174" s="121" t="s">
        <v>63</v>
      </c>
      <c r="V174" s="121" t="s">
        <v>64</v>
      </c>
      <c r="W174" s="200"/>
      <c r="X174" s="33"/>
      <c r="Y174" s="33"/>
      <c r="Z174" s="33"/>
      <c r="AA174" s="33"/>
    </row>
    <row r="175" spans="1:28" ht="15" customHeight="1" x14ac:dyDescent="0.25">
      <c r="A175" s="158" t="s">
        <v>15</v>
      </c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60"/>
      <c r="W175" s="121"/>
    </row>
    <row r="176" spans="1:28" ht="31.5" customHeight="1" x14ac:dyDescent="0.25">
      <c r="A176" s="94">
        <v>523</v>
      </c>
      <c r="B176" s="133" t="s">
        <v>117</v>
      </c>
      <c r="C176" s="99">
        <v>200</v>
      </c>
      <c r="D176" s="99">
        <v>6.4</v>
      </c>
      <c r="E176" s="99">
        <v>22.6</v>
      </c>
      <c r="F176" s="99">
        <v>31.8</v>
      </c>
      <c r="G176" s="99">
        <v>340</v>
      </c>
      <c r="H176" s="67">
        <v>7.0000000000000007E-2</v>
      </c>
      <c r="I176" s="67">
        <v>0.05</v>
      </c>
      <c r="J176" s="67"/>
      <c r="K176" s="67">
        <v>13.9</v>
      </c>
      <c r="L176" s="68">
        <v>0.76</v>
      </c>
      <c r="M176" s="87">
        <v>0.06</v>
      </c>
      <c r="N176" s="49">
        <v>2</v>
      </c>
      <c r="O176" s="87">
        <v>230</v>
      </c>
      <c r="P176" s="69">
        <v>3.58</v>
      </c>
      <c r="Q176" s="87">
        <v>90</v>
      </c>
      <c r="R176" s="87">
        <v>1.6</v>
      </c>
      <c r="S176" s="87"/>
      <c r="T176" s="87">
        <v>4.3899999999999997</v>
      </c>
      <c r="U176" s="121">
        <v>3.0000000000000001E-3</v>
      </c>
      <c r="V176" s="121">
        <v>3.5</v>
      </c>
      <c r="W176" s="121"/>
    </row>
    <row r="177" spans="1:31" ht="33" customHeight="1" x14ac:dyDescent="0.25">
      <c r="A177" s="8">
        <v>64</v>
      </c>
      <c r="B177" s="9" t="s">
        <v>123</v>
      </c>
      <c r="C177" s="43">
        <v>100</v>
      </c>
      <c r="D177" s="2">
        <v>3.9</v>
      </c>
      <c r="E177" s="2">
        <v>8.6999999999999993</v>
      </c>
      <c r="F177" s="58">
        <v>24.7</v>
      </c>
      <c r="G177" s="58">
        <v>192</v>
      </c>
      <c r="H177" s="67">
        <v>0.06</v>
      </c>
      <c r="I177" s="67">
        <v>0.03</v>
      </c>
      <c r="J177" s="67"/>
      <c r="K177" s="67">
        <v>11.2</v>
      </c>
      <c r="L177" s="68">
        <v>0.56999999999999995</v>
      </c>
      <c r="M177" s="49">
        <v>0.02</v>
      </c>
      <c r="N177" s="49"/>
      <c r="O177" s="87"/>
      <c r="P177" s="69">
        <v>0.03</v>
      </c>
      <c r="Q177" s="87">
        <v>15</v>
      </c>
      <c r="R177" s="87"/>
      <c r="S177" s="87"/>
      <c r="T177" s="87">
        <v>0.72</v>
      </c>
      <c r="U177" s="121"/>
      <c r="V177" s="121"/>
      <c r="W177" s="121"/>
    </row>
    <row r="178" spans="1:31" ht="21.75" customHeight="1" x14ac:dyDescent="0.25">
      <c r="A178" s="51" t="s">
        <v>58</v>
      </c>
      <c r="B178" s="44" t="s">
        <v>69</v>
      </c>
      <c r="C178" s="58">
        <v>108</v>
      </c>
      <c r="D178" s="58">
        <v>5.2</v>
      </c>
      <c r="E178" s="58">
        <v>3.5</v>
      </c>
      <c r="F178" s="58">
        <v>3.7</v>
      </c>
      <c r="G178" s="58">
        <v>70</v>
      </c>
      <c r="H178" s="58"/>
      <c r="I178" s="58"/>
      <c r="J178" s="58"/>
      <c r="K178" s="58"/>
      <c r="L178" s="89"/>
      <c r="M178" s="49">
        <v>0.04</v>
      </c>
      <c r="N178" s="49">
        <v>0.6</v>
      </c>
      <c r="O178" s="87">
        <v>20</v>
      </c>
      <c r="P178" s="69">
        <v>1.4999999999999999E-2</v>
      </c>
      <c r="Q178" s="87">
        <v>122</v>
      </c>
      <c r="R178" s="87">
        <v>96</v>
      </c>
      <c r="S178" s="87">
        <v>15</v>
      </c>
      <c r="T178" s="87">
        <v>0.1</v>
      </c>
      <c r="U178" s="121"/>
      <c r="V178" s="121"/>
      <c r="W178" s="121"/>
    </row>
    <row r="179" spans="1:31" ht="20.25" customHeight="1" x14ac:dyDescent="0.25">
      <c r="A179" s="8">
        <v>458</v>
      </c>
      <c r="B179" s="9" t="s">
        <v>65</v>
      </c>
      <c r="C179" s="3">
        <v>200</v>
      </c>
      <c r="D179" s="2"/>
      <c r="E179" s="2"/>
      <c r="F179" s="58">
        <v>15.04</v>
      </c>
      <c r="G179" s="58">
        <v>60</v>
      </c>
      <c r="H179" s="67"/>
      <c r="I179" s="67"/>
      <c r="J179" s="67"/>
      <c r="K179" s="67"/>
      <c r="L179" s="68"/>
      <c r="M179" s="49">
        <v>0.01</v>
      </c>
      <c r="N179" s="49">
        <v>1.1000000000000001</v>
      </c>
      <c r="O179" s="87"/>
      <c r="P179" s="69">
        <v>0.02</v>
      </c>
      <c r="Q179" s="87">
        <v>20</v>
      </c>
      <c r="R179" s="87"/>
      <c r="S179" s="87"/>
      <c r="T179" s="87">
        <v>0.34</v>
      </c>
      <c r="U179" s="121"/>
      <c r="V179" s="121"/>
      <c r="W179" s="121"/>
    </row>
    <row r="180" spans="1:31" ht="20.25" customHeight="1" x14ac:dyDescent="0.25">
      <c r="A180" s="177" t="s">
        <v>101</v>
      </c>
      <c r="B180" s="178"/>
      <c r="C180" s="2">
        <f>SUM(C176:C179)</f>
        <v>608</v>
      </c>
      <c r="D180" s="2">
        <f t="shared" ref="D180:G180" si="32">SUM(D176:D179)</f>
        <v>15.5</v>
      </c>
      <c r="E180" s="2">
        <f t="shared" si="32"/>
        <v>34.799999999999997</v>
      </c>
      <c r="F180" s="2">
        <f t="shared" si="32"/>
        <v>75.240000000000009</v>
      </c>
      <c r="G180" s="2">
        <f t="shared" si="32"/>
        <v>662</v>
      </c>
      <c r="H180" s="135"/>
      <c r="I180" s="135"/>
      <c r="J180" s="135"/>
      <c r="K180" s="135"/>
      <c r="L180" s="135"/>
      <c r="M180" s="136"/>
      <c r="N180" s="136"/>
      <c r="O180" s="143"/>
      <c r="P180" s="144"/>
      <c r="Q180" s="143"/>
      <c r="R180" s="143"/>
      <c r="S180" s="143"/>
      <c r="T180" s="143"/>
      <c r="U180" s="145"/>
      <c r="V180" s="146"/>
      <c r="W180" s="121"/>
    </row>
    <row r="181" spans="1:31" ht="15" customHeight="1" x14ac:dyDescent="0.25">
      <c r="A181" s="158" t="s">
        <v>16</v>
      </c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60"/>
      <c r="W181" s="121"/>
    </row>
    <row r="182" spans="1:31" ht="34.5" customHeight="1" x14ac:dyDescent="0.25">
      <c r="A182" s="94">
        <v>100</v>
      </c>
      <c r="B182" s="133" t="s">
        <v>93</v>
      </c>
      <c r="C182" s="2">
        <v>250</v>
      </c>
      <c r="D182" s="58">
        <v>5</v>
      </c>
      <c r="E182" s="58">
        <v>7</v>
      </c>
      <c r="F182" s="58">
        <v>12</v>
      </c>
      <c r="G182" s="58">
        <v>150</v>
      </c>
      <c r="H182" s="67"/>
      <c r="I182" s="67"/>
      <c r="J182" s="67"/>
      <c r="K182" s="67"/>
      <c r="L182" s="68"/>
      <c r="M182" s="49">
        <v>0.05</v>
      </c>
      <c r="N182" s="87">
        <v>3.65</v>
      </c>
      <c r="O182" s="87"/>
      <c r="P182" s="69">
        <v>0.04</v>
      </c>
      <c r="Q182" s="87">
        <v>66.400000000000006</v>
      </c>
      <c r="R182" s="87">
        <v>93</v>
      </c>
      <c r="S182" s="87">
        <v>14.52</v>
      </c>
      <c r="T182" s="87">
        <v>0.44</v>
      </c>
      <c r="U182" s="121">
        <v>1.0999999999999999E-2</v>
      </c>
      <c r="V182" s="121">
        <v>1.89</v>
      </c>
      <c r="W182" s="121"/>
    </row>
    <row r="183" spans="1:31" ht="34.5" customHeight="1" x14ac:dyDescent="0.25">
      <c r="A183" s="8" t="s">
        <v>58</v>
      </c>
      <c r="B183" s="9" t="s">
        <v>89</v>
      </c>
      <c r="C183" s="8">
        <v>100</v>
      </c>
      <c r="D183" s="51">
        <v>0.8</v>
      </c>
      <c r="E183" s="51">
        <v>0.1</v>
      </c>
      <c r="F183" s="51">
        <v>2.8</v>
      </c>
      <c r="G183" s="51">
        <v>15</v>
      </c>
      <c r="H183" s="70"/>
      <c r="I183" s="70"/>
      <c r="J183" s="70"/>
      <c r="K183" s="70"/>
      <c r="L183" s="71"/>
      <c r="M183" s="49">
        <v>0.04</v>
      </c>
      <c r="N183" s="87">
        <v>0.04</v>
      </c>
      <c r="O183" s="87">
        <v>40</v>
      </c>
      <c r="P183" s="69">
        <v>1.0999999999999999E-2</v>
      </c>
      <c r="Q183" s="87">
        <v>107.86</v>
      </c>
      <c r="R183" s="87">
        <v>90</v>
      </c>
      <c r="S183" s="87"/>
      <c r="T183" s="87">
        <v>2.0499999999999998</v>
      </c>
      <c r="U183" s="121">
        <v>8.0000000000000002E-3</v>
      </c>
      <c r="V183" s="121"/>
      <c r="W183" s="121"/>
    </row>
    <row r="184" spans="1:31" ht="34.5" customHeight="1" x14ac:dyDescent="0.25">
      <c r="A184" s="8">
        <v>377</v>
      </c>
      <c r="B184" s="9" t="s">
        <v>38</v>
      </c>
      <c r="C184" s="2">
        <v>180</v>
      </c>
      <c r="D184" s="2">
        <v>4.0999999999999996</v>
      </c>
      <c r="E184" s="2">
        <v>8.48</v>
      </c>
      <c r="F184" s="2">
        <v>18.78</v>
      </c>
      <c r="G184" s="58">
        <v>114</v>
      </c>
      <c r="H184" s="2"/>
      <c r="I184" s="2"/>
      <c r="J184" s="2"/>
      <c r="K184" s="2"/>
      <c r="L184" s="86"/>
      <c r="M184" s="49">
        <v>0.01</v>
      </c>
      <c r="N184" s="87">
        <v>0.9</v>
      </c>
      <c r="O184" s="87">
        <v>200</v>
      </c>
      <c r="P184" s="69">
        <v>0.2</v>
      </c>
      <c r="Q184" s="87">
        <v>80.3</v>
      </c>
      <c r="R184" s="87">
        <v>82.4</v>
      </c>
      <c r="S184" s="87">
        <v>39.04</v>
      </c>
      <c r="T184" s="87">
        <v>0.72</v>
      </c>
      <c r="U184" s="121">
        <v>1.2999999999999999E-2</v>
      </c>
      <c r="V184" s="121"/>
      <c r="W184" s="121"/>
    </row>
    <row r="185" spans="1:31" ht="22.5" customHeight="1" x14ac:dyDescent="0.25">
      <c r="A185" s="8">
        <v>298</v>
      </c>
      <c r="B185" s="9" t="s">
        <v>113</v>
      </c>
      <c r="C185" s="2">
        <v>120</v>
      </c>
      <c r="D185" s="58">
        <v>2.59</v>
      </c>
      <c r="E185" s="58">
        <v>5.19</v>
      </c>
      <c r="F185" s="58">
        <v>6.01</v>
      </c>
      <c r="G185" s="58">
        <v>142</v>
      </c>
      <c r="H185" s="69">
        <v>0.09</v>
      </c>
      <c r="I185" s="69">
        <v>0.08</v>
      </c>
      <c r="J185" s="69">
        <v>2.88</v>
      </c>
      <c r="K185" s="69">
        <v>36.14</v>
      </c>
      <c r="L185" s="72">
        <v>0.63</v>
      </c>
      <c r="M185" s="49">
        <v>1.0999999999999999E-2</v>
      </c>
      <c r="N185" s="87">
        <v>3.5999999999999997E-2</v>
      </c>
      <c r="O185" s="87">
        <v>60</v>
      </c>
      <c r="P185" s="69">
        <v>0.1</v>
      </c>
      <c r="Q185" s="87">
        <v>138</v>
      </c>
      <c r="R185" s="87">
        <v>69.58</v>
      </c>
      <c r="S185" s="87">
        <v>31.26</v>
      </c>
      <c r="T185" s="87">
        <v>0.01</v>
      </c>
      <c r="U185" s="121">
        <v>1.4999999999999999E-2</v>
      </c>
      <c r="V185" s="121"/>
      <c r="W185" s="121"/>
    </row>
    <row r="186" spans="1:31" ht="20.25" customHeight="1" x14ac:dyDescent="0.25">
      <c r="A186" s="94" t="s">
        <v>58</v>
      </c>
      <c r="B186" s="9" t="s">
        <v>71</v>
      </c>
      <c r="C186" s="2">
        <v>100</v>
      </c>
      <c r="D186" s="2">
        <v>0.8</v>
      </c>
      <c r="E186" s="2">
        <v>0.2</v>
      </c>
      <c r="F186" s="2">
        <v>7.5</v>
      </c>
      <c r="G186" s="58">
        <v>38</v>
      </c>
      <c r="H186" s="2"/>
      <c r="I186" s="2"/>
      <c r="J186" s="2"/>
      <c r="K186" s="2"/>
      <c r="L186" s="86"/>
      <c r="M186" s="49">
        <v>0.03</v>
      </c>
      <c r="N186" s="49">
        <v>19</v>
      </c>
      <c r="O186" s="87">
        <v>0</v>
      </c>
      <c r="P186" s="69"/>
      <c r="Q186" s="87">
        <v>17.5</v>
      </c>
      <c r="R186" s="87">
        <v>8.5</v>
      </c>
      <c r="S186" s="87">
        <v>5.5</v>
      </c>
      <c r="T186" s="87">
        <v>0.05</v>
      </c>
      <c r="U186" s="121"/>
      <c r="V186" s="121"/>
      <c r="W186" s="121"/>
    </row>
    <row r="187" spans="1:31" ht="20.25" customHeight="1" x14ac:dyDescent="0.25">
      <c r="A187" s="8" t="s">
        <v>58</v>
      </c>
      <c r="B187" s="9" t="s">
        <v>105</v>
      </c>
      <c r="C187" s="2">
        <v>200</v>
      </c>
      <c r="D187" s="2">
        <v>0.06</v>
      </c>
      <c r="E187" s="2"/>
      <c r="F187" s="2">
        <v>10.71</v>
      </c>
      <c r="G187" s="58">
        <v>63</v>
      </c>
      <c r="H187" s="58"/>
      <c r="I187" s="58"/>
      <c r="J187" s="58">
        <v>0.05</v>
      </c>
      <c r="K187" s="58">
        <v>4.3499999999999996</v>
      </c>
      <c r="L187" s="89">
        <v>0.36</v>
      </c>
      <c r="M187" s="49">
        <v>0.01</v>
      </c>
      <c r="N187" s="49">
        <v>5</v>
      </c>
      <c r="O187" s="87"/>
      <c r="P187" s="69">
        <v>0.02</v>
      </c>
      <c r="Q187" s="87">
        <v>4.8600000000000003</v>
      </c>
      <c r="R187" s="87">
        <v>111</v>
      </c>
      <c r="S187" s="87">
        <v>1.36</v>
      </c>
      <c r="T187" s="87">
        <v>0.22</v>
      </c>
      <c r="U187" s="121"/>
      <c r="V187" s="121"/>
      <c r="W187" s="121"/>
    </row>
    <row r="188" spans="1:31" ht="20.25" customHeight="1" x14ac:dyDescent="0.25">
      <c r="A188" s="94" t="s">
        <v>58</v>
      </c>
      <c r="B188" s="133" t="s">
        <v>59</v>
      </c>
      <c r="C188" s="99">
        <v>72</v>
      </c>
      <c r="D188" s="99">
        <v>4.28</v>
      </c>
      <c r="E188" s="99">
        <v>2.08</v>
      </c>
      <c r="F188" s="99">
        <v>25.2</v>
      </c>
      <c r="G188" s="99">
        <v>112</v>
      </c>
      <c r="H188" s="2"/>
      <c r="I188" s="2"/>
      <c r="J188" s="2"/>
      <c r="K188" s="2"/>
      <c r="L188" s="86"/>
      <c r="M188" s="49">
        <v>1.0999999999999999E-2</v>
      </c>
      <c r="N188" s="87"/>
      <c r="O188" s="87"/>
      <c r="P188" s="69">
        <v>0.05</v>
      </c>
      <c r="Q188" s="87">
        <v>11</v>
      </c>
      <c r="R188" s="87">
        <v>33</v>
      </c>
      <c r="S188" s="87"/>
      <c r="T188" s="87">
        <v>0.26</v>
      </c>
      <c r="U188" s="121"/>
      <c r="V188" s="121"/>
      <c r="W188" s="121"/>
    </row>
    <row r="189" spans="1:31" ht="17.25" customHeight="1" x14ac:dyDescent="0.25">
      <c r="A189" s="8" t="s">
        <v>58</v>
      </c>
      <c r="B189" s="9" t="s">
        <v>60</v>
      </c>
      <c r="C189" s="2">
        <v>60</v>
      </c>
      <c r="D189" s="2">
        <v>5</v>
      </c>
      <c r="E189" s="2">
        <v>1.2</v>
      </c>
      <c r="F189" s="2">
        <v>22</v>
      </c>
      <c r="G189" s="58">
        <v>130</v>
      </c>
      <c r="H189" s="2">
        <v>0.18</v>
      </c>
      <c r="I189" s="2">
        <v>0.08</v>
      </c>
      <c r="J189" s="2"/>
      <c r="K189" s="2">
        <v>35</v>
      </c>
      <c r="L189" s="86">
        <v>3.9</v>
      </c>
      <c r="M189" s="49">
        <v>4.1000000000000002E-2</v>
      </c>
      <c r="N189" s="87"/>
      <c r="O189" s="87"/>
      <c r="P189" s="69">
        <v>0.05</v>
      </c>
      <c r="Q189" s="87">
        <v>21</v>
      </c>
      <c r="R189" s="87">
        <v>66</v>
      </c>
      <c r="S189" s="87"/>
      <c r="T189" s="87">
        <v>0.35</v>
      </c>
      <c r="U189" s="121"/>
      <c r="V189" s="121"/>
      <c r="W189" s="121"/>
    </row>
    <row r="190" spans="1:31" ht="21.75" customHeight="1" x14ac:dyDescent="0.25">
      <c r="A190" s="177" t="s">
        <v>99</v>
      </c>
      <c r="B190" s="178"/>
      <c r="C190" s="2">
        <f>SUM(C182:C189)</f>
        <v>1082</v>
      </c>
      <c r="D190" s="2">
        <f t="shared" ref="D190:G190" si="33">SUM(D182:D189)</f>
        <v>22.63</v>
      </c>
      <c r="E190" s="2">
        <f t="shared" si="33"/>
        <v>24.249999999999996</v>
      </c>
      <c r="F190" s="2">
        <f t="shared" si="33"/>
        <v>105</v>
      </c>
      <c r="G190" s="2">
        <f t="shared" si="33"/>
        <v>764</v>
      </c>
      <c r="H190" s="2"/>
      <c r="I190" s="2"/>
      <c r="J190" s="2"/>
      <c r="K190" s="2"/>
      <c r="L190" s="148"/>
      <c r="M190" s="49"/>
      <c r="N190" s="87"/>
      <c r="O190" s="87"/>
      <c r="P190" s="69"/>
      <c r="Q190" s="87"/>
      <c r="R190" s="87"/>
      <c r="S190" s="87"/>
      <c r="T190" s="87"/>
      <c r="U190" s="121"/>
      <c r="V190" s="121"/>
      <c r="W190" s="121"/>
    </row>
    <row r="191" spans="1:31" s="20" customFormat="1" ht="19.5" customHeight="1" x14ac:dyDescent="0.2">
      <c r="A191" s="171" t="s">
        <v>17</v>
      </c>
      <c r="B191" s="172"/>
      <c r="C191" s="172"/>
      <c r="D191" s="53">
        <f>D190+D180</f>
        <v>38.129999999999995</v>
      </c>
      <c r="E191" s="149">
        <f t="shared" ref="E191:G191" si="34">E190+E180</f>
        <v>59.05</v>
      </c>
      <c r="F191" s="149">
        <f t="shared" si="34"/>
        <v>180.24</v>
      </c>
      <c r="G191" s="149">
        <f t="shared" si="34"/>
        <v>1426</v>
      </c>
      <c r="H191" s="122">
        <f t="shared" ref="H191:W191" si="35">H189+H186+H185+H184+H182+H179+H177+H176+H183+H178+H188+H187</f>
        <v>0.4</v>
      </c>
      <c r="I191" s="122">
        <f t="shared" si="35"/>
        <v>0.24</v>
      </c>
      <c r="J191" s="122">
        <f t="shared" si="35"/>
        <v>2.9299999999999997</v>
      </c>
      <c r="K191" s="122">
        <f t="shared" si="35"/>
        <v>100.59</v>
      </c>
      <c r="L191" s="122">
        <f t="shared" si="35"/>
        <v>6.2200000000000006</v>
      </c>
      <c r="M191" s="122">
        <f t="shared" si="35"/>
        <v>0.33300000000000002</v>
      </c>
      <c r="N191" s="122">
        <f t="shared" si="35"/>
        <v>32.326000000000001</v>
      </c>
      <c r="O191" s="131">
        <f t="shared" si="35"/>
        <v>550</v>
      </c>
      <c r="P191" s="123">
        <f t="shared" si="35"/>
        <v>4.1159999999999997</v>
      </c>
      <c r="Q191" s="131">
        <f t="shared" si="35"/>
        <v>693.92000000000007</v>
      </c>
      <c r="R191" s="131">
        <f t="shared" si="35"/>
        <v>651.08000000000004</v>
      </c>
      <c r="S191" s="131">
        <f t="shared" si="35"/>
        <v>106.68</v>
      </c>
      <c r="T191" s="131">
        <f t="shared" si="35"/>
        <v>9.65</v>
      </c>
      <c r="U191" s="131">
        <f t="shared" si="35"/>
        <v>4.9999999999999996E-2</v>
      </c>
      <c r="V191" s="131">
        <f t="shared" si="35"/>
        <v>5.39</v>
      </c>
      <c r="W191" s="131">
        <f t="shared" si="35"/>
        <v>0</v>
      </c>
      <c r="X191" s="32"/>
      <c r="Y191" s="32"/>
      <c r="Z191" s="32"/>
      <c r="AA191" s="32"/>
      <c r="AB191" s="32"/>
      <c r="AC191" s="32"/>
      <c r="AD191" s="32"/>
      <c r="AE191" s="35"/>
    </row>
    <row r="192" spans="1:31" s="5" customFormat="1" ht="13.5" customHeight="1" x14ac:dyDescent="0.25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2"/>
      <c r="W192" s="121"/>
    </row>
    <row r="193" spans="1:31" s="6" customFormat="1" ht="15" customHeight="1" x14ac:dyDescent="0.2">
      <c r="A193" s="163" t="s">
        <v>24</v>
      </c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5"/>
      <c r="W193" s="198" t="s">
        <v>66</v>
      </c>
      <c r="X193" s="33"/>
      <c r="Y193" s="33"/>
      <c r="Z193" s="33"/>
      <c r="AA193" s="33"/>
      <c r="AB193" s="33"/>
      <c r="AC193" s="33"/>
      <c r="AD193" s="33"/>
      <c r="AE193" s="37"/>
    </row>
    <row r="194" spans="1:31" s="7" customFormat="1" ht="26.25" customHeight="1" x14ac:dyDescent="0.2">
      <c r="A194" s="173" t="s">
        <v>1</v>
      </c>
      <c r="B194" s="173" t="s">
        <v>2</v>
      </c>
      <c r="C194" s="190" t="s">
        <v>3</v>
      </c>
      <c r="D194" s="204" t="s">
        <v>5</v>
      </c>
      <c r="E194" s="205"/>
      <c r="F194" s="205"/>
      <c r="G194" s="168" t="s">
        <v>27</v>
      </c>
      <c r="H194" s="150" t="s">
        <v>8</v>
      </c>
      <c r="I194" s="151"/>
      <c r="J194" s="151"/>
      <c r="K194" s="150" t="s">
        <v>12</v>
      </c>
      <c r="L194" s="151"/>
      <c r="M194" s="207" t="s">
        <v>41</v>
      </c>
      <c r="N194" s="208"/>
      <c r="O194" s="208"/>
      <c r="P194" s="209"/>
      <c r="Q194" s="201" t="s">
        <v>42</v>
      </c>
      <c r="R194" s="202"/>
      <c r="S194" s="202"/>
      <c r="T194" s="202"/>
      <c r="U194" s="202"/>
      <c r="V194" s="203"/>
      <c r="W194" s="199"/>
      <c r="X194" s="33"/>
      <c r="Y194" s="33"/>
      <c r="Z194" s="33"/>
      <c r="AA194" s="33"/>
      <c r="AB194" s="33"/>
      <c r="AC194" s="33"/>
      <c r="AD194" s="33"/>
    </row>
    <row r="195" spans="1:31" s="7" customFormat="1" ht="18.75" customHeight="1" x14ac:dyDescent="0.25">
      <c r="A195" s="174"/>
      <c r="B195" s="174"/>
      <c r="C195" s="163"/>
      <c r="D195" s="61" t="s">
        <v>4</v>
      </c>
      <c r="E195" s="65" t="s">
        <v>6</v>
      </c>
      <c r="F195" s="78" t="s">
        <v>7</v>
      </c>
      <c r="G195" s="168"/>
      <c r="H195" s="79" t="s">
        <v>9</v>
      </c>
      <c r="I195" s="79" t="s">
        <v>10</v>
      </c>
      <c r="J195" s="79" t="s">
        <v>11</v>
      </c>
      <c r="K195" s="79" t="s">
        <v>13</v>
      </c>
      <c r="L195" s="79" t="s">
        <v>14</v>
      </c>
      <c r="M195" s="104" t="s">
        <v>9</v>
      </c>
      <c r="N195" s="104" t="s">
        <v>11</v>
      </c>
      <c r="O195" s="104" t="s">
        <v>43</v>
      </c>
      <c r="P195" s="111" t="s">
        <v>44</v>
      </c>
      <c r="Q195" s="104" t="s">
        <v>13</v>
      </c>
      <c r="R195" s="104" t="s">
        <v>45</v>
      </c>
      <c r="S195" s="104" t="s">
        <v>46</v>
      </c>
      <c r="T195" s="104" t="s">
        <v>14</v>
      </c>
      <c r="U195" s="121" t="s">
        <v>63</v>
      </c>
      <c r="V195" s="121" t="s">
        <v>64</v>
      </c>
      <c r="W195" s="200"/>
      <c r="X195" s="33"/>
      <c r="Y195" s="33"/>
      <c r="Z195" s="33"/>
      <c r="AA195" s="33"/>
      <c r="AB195" s="33"/>
      <c r="AC195" s="33"/>
      <c r="AD195" s="33"/>
    </row>
    <row r="196" spans="1:31" ht="15" customHeight="1" x14ac:dyDescent="0.25">
      <c r="A196" s="158" t="s">
        <v>15</v>
      </c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60"/>
      <c r="W196" s="121"/>
    </row>
    <row r="197" spans="1:31" ht="36.75" customHeight="1" x14ac:dyDescent="0.25">
      <c r="A197" s="94">
        <v>139</v>
      </c>
      <c r="B197" s="133" t="s">
        <v>119</v>
      </c>
      <c r="C197" s="99">
        <v>250</v>
      </c>
      <c r="D197" s="99">
        <v>7.2</v>
      </c>
      <c r="E197" s="99">
        <v>8.1</v>
      </c>
      <c r="F197" s="99">
        <v>14.63</v>
      </c>
      <c r="G197" s="99">
        <v>200</v>
      </c>
      <c r="H197" s="67"/>
      <c r="I197" s="67"/>
      <c r="J197" s="67"/>
      <c r="K197" s="67"/>
      <c r="L197" s="68"/>
      <c r="M197" s="87">
        <v>1.125</v>
      </c>
      <c r="N197" s="49">
        <v>2.48</v>
      </c>
      <c r="O197" s="87">
        <v>245</v>
      </c>
      <c r="P197" s="69">
        <v>0.5</v>
      </c>
      <c r="Q197" s="87">
        <v>80</v>
      </c>
      <c r="R197" s="87">
        <v>90</v>
      </c>
      <c r="S197" s="87"/>
      <c r="T197" s="87"/>
      <c r="U197" s="121">
        <v>0.01</v>
      </c>
      <c r="V197" s="121">
        <v>3.5</v>
      </c>
      <c r="W197" s="121"/>
    </row>
    <row r="198" spans="1:31" ht="30.75" customHeight="1" x14ac:dyDescent="0.25">
      <c r="A198" s="94">
        <v>69</v>
      </c>
      <c r="B198" s="133" t="s">
        <v>120</v>
      </c>
      <c r="C198" s="99">
        <v>100</v>
      </c>
      <c r="D198" s="99">
        <v>4.75</v>
      </c>
      <c r="E198" s="99">
        <v>2.4500000000000002</v>
      </c>
      <c r="F198" s="99">
        <v>26.7</v>
      </c>
      <c r="G198" s="99">
        <v>200</v>
      </c>
      <c r="H198" s="67">
        <v>0.06</v>
      </c>
      <c r="I198" s="67">
        <v>0.03</v>
      </c>
      <c r="J198" s="67"/>
      <c r="K198" s="67">
        <v>11.2</v>
      </c>
      <c r="L198" s="68">
        <v>0.56999999999999995</v>
      </c>
      <c r="M198" s="49">
        <v>3.6999999999999998E-2</v>
      </c>
      <c r="N198" s="49">
        <v>9</v>
      </c>
      <c r="O198" s="87"/>
      <c r="P198" s="69">
        <v>7.0000000000000007E-2</v>
      </c>
      <c r="Q198" s="87">
        <v>15</v>
      </c>
      <c r="R198" s="87"/>
      <c r="S198" s="87">
        <v>25.6</v>
      </c>
      <c r="T198" s="87">
        <v>1</v>
      </c>
      <c r="U198" s="121"/>
      <c r="V198" s="121"/>
      <c r="W198" s="121"/>
    </row>
    <row r="199" spans="1:31" ht="23.25" customHeight="1" x14ac:dyDescent="0.25">
      <c r="A199" s="51" t="s">
        <v>58</v>
      </c>
      <c r="B199" s="44" t="s">
        <v>69</v>
      </c>
      <c r="C199" s="58">
        <v>108</v>
      </c>
      <c r="D199" s="58">
        <v>5.2</v>
      </c>
      <c r="E199" s="58">
        <v>3.5</v>
      </c>
      <c r="F199" s="58">
        <v>3.7</v>
      </c>
      <c r="G199" s="58">
        <v>70</v>
      </c>
      <c r="H199" s="58"/>
      <c r="I199" s="58"/>
      <c r="J199" s="58"/>
      <c r="K199" s="58"/>
      <c r="L199" s="89"/>
      <c r="M199" s="49">
        <v>0.04</v>
      </c>
      <c r="N199" s="49">
        <v>0.6</v>
      </c>
      <c r="O199" s="87">
        <v>20</v>
      </c>
      <c r="P199" s="69">
        <v>1.4999999999999999E-2</v>
      </c>
      <c r="Q199" s="87">
        <v>122</v>
      </c>
      <c r="R199" s="87">
        <v>96</v>
      </c>
      <c r="S199" s="87">
        <v>15</v>
      </c>
      <c r="T199" s="87">
        <v>0.1</v>
      </c>
      <c r="U199" s="121"/>
      <c r="V199" s="121"/>
      <c r="W199" s="121"/>
    </row>
    <row r="200" spans="1:31" ht="20.25" customHeight="1" x14ac:dyDescent="0.25">
      <c r="A200" s="8">
        <v>462</v>
      </c>
      <c r="B200" s="9" t="s">
        <v>28</v>
      </c>
      <c r="C200" s="138">
        <v>200</v>
      </c>
      <c r="D200" s="43">
        <v>2.61</v>
      </c>
      <c r="E200" s="2">
        <v>0.45</v>
      </c>
      <c r="F200" s="58">
        <v>25.95</v>
      </c>
      <c r="G200" s="58">
        <v>119</v>
      </c>
      <c r="H200" s="67">
        <v>0.03</v>
      </c>
      <c r="I200" s="67">
        <v>7.0000000000000007E-2</v>
      </c>
      <c r="J200" s="67">
        <v>0.65</v>
      </c>
      <c r="K200" s="67">
        <v>117.39</v>
      </c>
      <c r="L200" s="68">
        <v>0.51</v>
      </c>
      <c r="M200" s="49">
        <v>0.03</v>
      </c>
      <c r="N200" s="49">
        <v>4.9000000000000004</v>
      </c>
      <c r="O200" s="87"/>
      <c r="P200" s="69">
        <v>4.03</v>
      </c>
      <c r="Q200" s="87">
        <v>175</v>
      </c>
      <c r="R200" s="87">
        <v>162</v>
      </c>
      <c r="S200" s="87">
        <v>18.899999999999999</v>
      </c>
      <c r="T200" s="87">
        <v>1.62</v>
      </c>
      <c r="U200" s="121"/>
      <c r="V200" s="121"/>
      <c r="W200" s="121"/>
    </row>
    <row r="201" spans="1:31" ht="20.25" customHeight="1" x14ac:dyDescent="0.25">
      <c r="A201" s="177" t="s">
        <v>101</v>
      </c>
      <c r="B201" s="178"/>
      <c r="C201" s="138">
        <f>SUM(C197:C200)</f>
        <v>658</v>
      </c>
      <c r="D201" s="138">
        <f t="shared" ref="D201:G201" si="36">SUM(D197:D200)</f>
        <v>19.759999999999998</v>
      </c>
      <c r="E201" s="138">
        <f t="shared" si="36"/>
        <v>14.5</v>
      </c>
      <c r="F201" s="138">
        <f t="shared" si="36"/>
        <v>70.98</v>
      </c>
      <c r="G201" s="138">
        <f t="shared" si="36"/>
        <v>589</v>
      </c>
      <c r="H201" s="135"/>
      <c r="I201" s="135"/>
      <c r="J201" s="135"/>
      <c r="K201" s="135"/>
      <c r="L201" s="135"/>
      <c r="M201" s="136"/>
      <c r="N201" s="136"/>
      <c r="O201" s="143"/>
      <c r="P201" s="144"/>
      <c r="Q201" s="143"/>
      <c r="R201" s="143"/>
      <c r="S201" s="143"/>
      <c r="T201" s="143"/>
      <c r="U201" s="145"/>
      <c r="V201" s="146"/>
      <c r="W201" s="121"/>
    </row>
    <row r="202" spans="1:31" s="10" customFormat="1" ht="15" customHeight="1" x14ac:dyDescent="0.2">
      <c r="A202" s="158" t="s">
        <v>16</v>
      </c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60"/>
      <c r="W202" s="132"/>
    </row>
    <row r="203" spans="1:31" ht="36" customHeight="1" x14ac:dyDescent="0.25">
      <c r="A203" s="8">
        <v>103</v>
      </c>
      <c r="B203" s="9" t="s">
        <v>94</v>
      </c>
      <c r="C203" s="2">
        <v>250</v>
      </c>
      <c r="D203" s="58">
        <v>9</v>
      </c>
      <c r="E203" s="58">
        <v>7</v>
      </c>
      <c r="F203" s="58">
        <v>17</v>
      </c>
      <c r="G203" s="58">
        <v>130</v>
      </c>
      <c r="H203" s="67"/>
      <c r="I203" s="67"/>
      <c r="J203" s="67"/>
      <c r="K203" s="67"/>
      <c r="L203" s="68"/>
      <c r="M203" s="49">
        <v>0.1</v>
      </c>
      <c r="N203" s="87">
        <v>2.13</v>
      </c>
      <c r="O203" s="87">
        <v>20</v>
      </c>
      <c r="P203" s="69">
        <v>0.03</v>
      </c>
      <c r="Q203" s="87">
        <v>23.92</v>
      </c>
      <c r="R203" s="87">
        <v>41.78</v>
      </c>
      <c r="S203" s="87">
        <v>88.4</v>
      </c>
      <c r="T203" s="87">
        <v>0.215</v>
      </c>
      <c r="U203" s="121"/>
      <c r="V203" s="121">
        <v>2.85</v>
      </c>
      <c r="W203" s="121"/>
    </row>
    <row r="204" spans="1:31" ht="36" customHeight="1" x14ac:dyDescent="0.25">
      <c r="A204" s="8">
        <v>65</v>
      </c>
      <c r="B204" s="9" t="s">
        <v>121</v>
      </c>
      <c r="C204" s="2">
        <v>100</v>
      </c>
      <c r="D204" s="58">
        <v>8.7200000000000006</v>
      </c>
      <c r="E204" s="58">
        <v>11.91</v>
      </c>
      <c r="F204" s="58">
        <v>38.08</v>
      </c>
      <c r="G204" s="58">
        <v>190</v>
      </c>
      <c r="H204" s="70"/>
      <c r="I204" s="70"/>
      <c r="J204" s="70"/>
      <c r="K204" s="70"/>
      <c r="L204" s="71"/>
      <c r="M204" s="49">
        <v>0.04</v>
      </c>
      <c r="N204" s="87"/>
      <c r="O204" s="87">
        <v>400</v>
      </c>
      <c r="P204" s="69">
        <v>1.0999999999999999E-2</v>
      </c>
      <c r="Q204" s="87">
        <v>74.319999999999993</v>
      </c>
      <c r="R204" s="87">
        <v>73</v>
      </c>
      <c r="S204" s="87">
        <v>50</v>
      </c>
      <c r="T204" s="87">
        <v>1.8</v>
      </c>
      <c r="U204" s="121">
        <v>0.01</v>
      </c>
      <c r="V204" s="121"/>
      <c r="W204" s="121"/>
    </row>
    <row r="205" spans="1:31" ht="36" customHeight="1" x14ac:dyDescent="0.25">
      <c r="A205" s="94">
        <v>207</v>
      </c>
      <c r="B205" s="133" t="s">
        <v>114</v>
      </c>
      <c r="C205" s="94">
        <v>200</v>
      </c>
      <c r="D205" s="94">
        <v>6.95</v>
      </c>
      <c r="E205" s="94">
        <v>13.26</v>
      </c>
      <c r="F205" s="94">
        <v>41.97</v>
      </c>
      <c r="G205" s="94">
        <v>448</v>
      </c>
      <c r="H205" s="70"/>
      <c r="I205" s="70"/>
      <c r="J205" s="70"/>
      <c r="K205" s="70"/>
      <c r="L205" s="71"/>
      <c r="M205" s="49"/>
      <c r="N205" s="87"/>
      <c r="O205" s="87"/>
      <c r="P205" s="69"/>
      <c r="Q205" s="87"/>
      <c r="R205" s="87"/>
      <c r="S205" s="87"/>
      <c r="T205" s="87"/>
      <c r="U205" s="121"/>
      <c r="V205" s="121"/>
      <c r="W205" s="121"/>
    </row>
    <row r="206" spans="1:31" ht="36" customHeight="1" x14ac:dyDescent="0.25">
      <c r="A206" s="94">
        <v>422</v>
      </c>
      <c r="B206" s="133" t="s">
        <v>115</v>
      </c>
      <c r="C206" s="94">
        <v>30</v>
      </c>
      <c r="D206" s="94">
        <v>0.6</v>
      </c>
      <c r="E206" s="94">
        <v>0.78</v>
      </c>
      <c r="F206" s="94">
        <v>1.86</v>
      </c>
      <c r="G206" s="94">
        <v>17</v>
      </c>
      <c r="H206" s="70"/>
      <c r="I206" s="70"/>
      <c r="J206" s="70"/>
      <c r="K206" s="70"/>
      <c r="L206" s="71"/>
      <c r="M206" s="49"/>
      <c r="N206" s="87"/>
      <c r="O206" s="87"/>
      <c r="P206" s="69"/>
      <c r="Q206" s="87"/>
      <c r="R206" s="87"/>
      <c r="S206" s="87"/>
      <c r="T206" s="87"/>
      <c r="U206" s="121"/>
      <c r="V206" s="121"/>
      <c r="W206" s="121"/>
    </row>
    <row r="207" spans="1:31" s="47" customFormat="1" ht="27" customHeight="1" x14ac:dyDescent="0.25">
      <c r="A207" s="8" t="s">
        <v>103</v>
      </c>
      <c r="B207" s="9" t="s">
        <v>104</v>
      </c>
      <c r="C207" s="2">
        <v>120</v>
      </c>
      <c r="D207" s="2">
        <v>1.35</v>
      </c>
      <c r="E207" s="2">
        <v>8.2100000000000009</v>
      </c>
      <c r="F207" s="2">
        <v>6.01</v>
      </c>
      <c r="G207" s="58">
        <v>142</v>
      </c>
      <c r="H207" s="67"/>
      <c r="I207" s="67"/>
      <c r="J207" s="67"/>
      <c r="K207" s="67"/>
      <c r="L207" s="68"/>
      <c r="M207" s="49">
        <v>0.01</v>
      </c>
      <c r="N207" s="87"/>
      <c r="O207" s="87">
        <v>80</v>
      </c>
      <c r="P207" s="69">
        <v>0.1</v>
      </c>
      <c r="Q207" s="87">
        <v>49.63</v>
      </c>
      <c r="R207" s="87">
        <v>37</v>
      </c>
      <c r="S207" s="87">
        <v>19.5</v>
      </c>
      <c r="T207" s="87">
        <v>4.92</v>
      </c>
      <c r="U207" s="121"/>
      <c r="V207" s="121"/>
      <c r="W207" s="121"/>
    </row>
    <row r="208" spans="1:31" s="47" customFormat="1" ht="27" customHeight="1" x14ac:dyDescent="0.25">
      <c r="A208" s="8" t="s">
        <v>58</v>
      </c>
      <c r="B208" s="11" t="s">
        <v>40</v>
      </c>
      <c r="C208" s="2">
        <v>100</v>
      </c>
      <c r="D208" s="58">
        <v>0.4</v>
      </c>
      <c r="E208" s="58">
        <v>0.4</v>
      </c>
      <c r="F208" s="58">
        <v>10.4</v>
      </c>
      <c r="G208" s="58">
        <v>45</v>
      </c>
      <c r="H208" s="67"/>
      <c r="I208" s="67"/>
      <c r="J208" s="67"/>
      <c r="K208" s="67"/>
      <c r="L208" s="68"/>
      <c r="M208" s="49">
        <v>0.03</v>
      </c>
      <c r="N208" s="49">
        <v>10</v>
      </c>
      <c r="O208" s="87">
        <v>5</v>
      </c>
      <c r="P208" s="69">
        <v>0.4</v>
      </c>
      <c r="Q208" s="87">
        <v>16</v>
      </c>
      <c r="R208" s="87">
        <v>11</v>
      </c>
      <c r="S208" s="87">
        <v>9</v>
      </c>
      <c r="T208" s="87">
        <v>3.78</v>
      </c>
      <c r="U208" s="121"/>
      <c r="V208" s="121"/>
      <c r="W208" s="121"/>
    </row>
    <row r="209" spans="1:30" ht="18" customHeight="1" x14ac:dyDescent="0.25">
      <c r="A209" s="94" t="s">
        <v>58</v>
      </c>
      <c r="B209" s="133" t="s">
        <v>59</v>
      </c>
      <c r="C209" s="99">
        <v>72</v>
      </c>
      <c r="D209" s="99">
        <v>4.28</v>
      </c>
      <c r="E209" s="99">
        <v>2.08</v>
      </c>
      <c r="F209" s="99">
        <v>25.2</v>
      </c>
      <c r="G209" s="99">
        <v>112</v>
      </c>
      <c r="H209" s="2"/>
      <c r="I209" s="2"/>
      <c r="J209" s="2"/>
      <c r="K209" s="2"/>
      <c r="L209" s="86"/>
      <c r="M209" s="49">
        <v>1.0999999999999999E-2</v>
      </c>
      <c r="N209" s="87"/>
      <c r="O209" s="87"/>
      <c r="P209" s="69">
        <v>0.05</v>
      </c>
      <c r="Q209" s="87">
        <v>11</v>
      </c>
      <c r="R209" s="87">
        <v>33</v>
      </c>
      <c r="S209" s="87"/>
      <c r="T209" s="87">
        <v>0.26</v>
      </c>
      <c r="U209" s="121"/>
      <c r="V209" s="121"/>
      <c r="W209" s="121"/>
    </row>
    <row r="210" spans="1:30" ht="18" customHeight="1" x14ac:dyDescent="0.25">
      <c r="A210" s="94" t="s">
        <v>58</v>
      </c>
      <c r="B210" s="133" t="s">
        <v>60</v>
      </c>
      <c r="C210" s="99">
        <v>10</v>
      </c>
      <c r="D210" s="99">
        <v>0.81</v>
      </c>
      <c r="E210" s="99">
        <v>0.1</v>
      </c>
      <c r="F210" s="99">
        <v>4.88</v>
      </c>
      <c r="G210" s="99">
        <v>24</v>
      </c>
      <c r="H210" s="2">
        <v>0.18</v>
      </c>
      <c r="I210" s="2">
        <v>0.08</v>
      </c>
      <c r="J210" s="2"/>
      <c r="K210" s="2">
        <v>35</v>
      </c>
      <c r="L210" s="86">
        <v>3.9</v>
      </c>
      <c r="M210" s="49">
        <v>4.1000000000000002E-2</v>
      </c>
      <c r="N210" s="87"/>
      <c r="O210" s="87"/>
      <c r="P210" s="69">
        <v>0.05</v>
      </c>
      <c r="Q210" s="87">
        <v>21</v>
      </c>
      <c r="R210" s="87">
        <v>66</v>
      </c>
      <c r="S210" s="87"/>
      <c r="T210" s="87">
        <v>0.35</v>
      </c>
      <c r="U210" s="121"/>
      <c r="V210" s="121"/>
      <c r="W210" s="121"/>
    </row>
    <row r="211" spans="1:30" ht="18.75" customHeight="1" x14ac:dyDescent="0.25">
      <c r="A211" s="8">
        <v>483</v>
      </c>
      <c r="B211" s="9" t="s">
        <v>81</v>
      </c>
      <c r="C211" s="2">
        <v>200</v>
      </c>
      <c r="D211" s="58">
        <v>0.56000000000000005</v>
      </c>
      <c r="E211" s="58"/>
      <c r="F211" s="58">
        <v>17.8</v>
      </c>
      <c r="G211" s="58">
        <v>112</v>
      </c>
      <c r="H211" s="67"/>
      <c r="I211" s="67"/>
      <c r="J211" s="67"/>
      <c r="K211" s="67"/>
      <c r="L211" s="68"/>
      <c r="M211" s="49">
        <v>0.01</v>
      </c>
      <c r="N211" s="87">
        <v>5</v>
      </c>
      <c r="O211" s="87"/>
      <c r="P211" s="69">
        <v>0.02</v>
      </c>
      <c r="Q211" s="87">
        <v>56.37</v>
      </c>
      <c r="R211" s="87">
        <v>40</v>
      </c>
      <c r="S211" s="87"/>
      <c r="T211" s="87">
        <v>0.34</v>
      </c>
      <c r="U211" s="121"/>
      <c r="V211" s="121"/>
      <c r="W211" s="121">
        <v>25</v>
      </c>
    </row>
    <row r="212" spans="1:30" ht="18.75" customHeight="1" x14ac:dyDescent="0.25">
      <c r="A212" s="177" t="s">
        <v>99</v>
      </c>
      <c r="B212" s="178"/>
      <c r="C212" s="2">
        <f>SUM(C203:C211)</f>
        <v>1082</v>
      </c>
      <c r="D212" s="2">
        <f t="shared" ref="D212:G212" si="37">SUM(D203:D211)</f>
        <v>32.67</v>
      </c>
      <c r="E212" s="2">
        <f t="shared" si="37"/>
        <v>43.74</v>
      </c>
      <c r="F212" s="2">
        <f t="shared" si="37"/>
        <v>163.20000000000002</v>
      </c>
      <c r="G212" s="2">
        <f t="shared" si="37"/>
        <v>1220</v>
      </c>
      <c r="H212" s="67"/>
      <c r="I212" s="67"/>
      <c r="J212" s="67"/>
      <c r="K212" s="67"/>
      <c r="L212" s="68"/>
      <c r="M212" s="49"/>
      <c r="N212" s="87"/>
      <c r="O212" s="87"/>
      <c r="P212" s="69"/>
      <c r="Q212" s="87"/>
      <c r="R212" s="87"/>
      <c r="S212" s="87"/>
      <c r="T212" s="87"/>
      <c r="U212" s="121"/>
      <c r="V212" s="121"/>
      <c r="W212" s="121"/>
    </row>
    <row r="213" spans="1:30" s="24" customFormat="1" ht="18.75" customHeight="1" x14ac:dyDescent="0.2">
      <c r="A213" s="185" t="s">
        <v>17</v>
      </c>
      <c r="B213" s="186"/>
      <c r="C213" s="206"/>
      <c r="D213" s="54">
        <f>D212+D201</f>
        <v>52.43</v>
      </c>
      <c r="E213" s="54">
        <f t="shared" ref="E213:G213" si="38">E212+E201</f>
        <v>58.24</v>
      </c>
      <c r="F213" s="54">
        <f t="shared" si="38"/>
        <v>234.18</v>
      </c>
      <c r="G213" s="54">
        <f t="shared" si="38"/>
        <v>1809</v>
      </c>
      <c r="H213" s="54">
        <f t="shared" ref="H213:W213" si="39">H211+H209+H207+H203+H200+H197+H198+H204+H210+H199+H208</f>
        <v>0.27</v>
      </c>
      <c r="I213" s="54">
        <f t="shared" si="39"/>
        <v>0.18</v>
      </c>
      <c r="J213" s="54">
        <f t="shared" si="39"/>
        <v>0.65</v>
      </c>
      <c r="K213" s="54">
        <f t="shared" si="39"/>
        <v>163.59</v>
      </c>
      <c r="L213" s="54">
        <f t="shared" si="39"/>
        <v>4.9800000000000004</v>
      </c>
      <c r="M213" s="54">
        <f t="shared" si="39"/>
        <v>1.474</v>
      </c>
      <c r="N213" s="54">
        <f t="shared" si="39"/>
        <v>34.11</v>
      </c>
      <c r="O213" s="119">
        <f t="shared" si="39"/>
        <v>770</v>
      </c>
      <c r="P213" s="115">
        <f t="shared" si="39"/>
        <v>5.2760000000000007</v>
      </c>
      <c r="Q213" s="119">
        <f t="shared" si="39"/>
        <v>644.24</v>
      </c>
      <c r="R213" s="119">
        <f t="shared" si="39"/>
        <v>649.78</v>
      </c>
      <c r="S213" s="119">
        <f t="shared" si="39"/>
        <v>226.4</v>
      </c>
      <c r="T213" s="119">
        <f t="shared" si="39"/>
        <v>14.385</v>
      </c>
      <c r="U213" s="119">
        <f t="shared" si="39"/>
        <v>0.02</v>
      </c>
      <c r="V213" s="119">
        <f t="shared" si="39"/>
        <v>6.35</v>
      </c>
      <c r="W213" s="119">
        <f t="shared" si="39"/>
        <v>25</v>
      </c>
      <c r="X213" s="40"/>
      <c r="Y213" s="40"/>
      <c r="Z213" s="40"/>
      <c r="AA213" s="40"/>
      <c r="AB213" s="40"/>
      <c r="AC213" s="40"/>
      <c r="AD213" s="39"/>
    </row>
    <row r="214" spans="1:30" s="4" customFormat="1" ht="13.5" customHeight="1" x14ac:dyDescent="0.25">
      <c r="A214" s="158"/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60"/>
      <c r="W214" s="121"/>
      <c r="X214" s="5"/>
      <c r="Y214" s="5"/>
      <c r="Z214" s="5"/>
      <c r="AA214" s="5"/>
      <c r="AB214" s="5"/>
      <c r="AC214" s="5"/>
      <c r="AD214" s="38"/>
    </row>
    <row r="215" spans="1:30" x14ac:dyDescent="0.25">
      <c r="A215" s="187" t="s">
        <v>56</v>
      </c>
      <c r="B215" s="188"/>
      <c r="C215" s="189"/>
      <c r="D215" s="55">
        <f>D21+D43+D64+D86+D107+D128+D149+D170+D191+D213</f>
        <v>540</v>
      </c>
      <c r="E215" s="55">
        <f t="shared" ref="E215:W215" si="40">E21+E43+E64+E86+E107+E128+E149+E170+E191+E213</f>
        <v>552</v>
      </c>
      <c r="F215" s="55">
        <f t="shared" si="40"/>
        <v>2298.0049999999997</v>
      </c>
      <c r="G215" s="55">
        <f t="shared" si="40"/>
        <v>16320</v>
      </c>
      <c r="H215" s="55" t="e">
        <f t="shared" si="40"/>
        <v>#REF!</v>
      </c>
      <c r="I215" s="55" t="e">
        <f t="shared" si="40"/>
        <v>#REF!</v>
      </c>
      <c r="J215" s="55" t="e">
        <f t="shared" si="40"/>
        <v>#REF!</v>
      </c>
      <c r="K215" s="55" t="e">
        <f t="shared" si="40"/>
        <v>#REF!</v>
      </c>
      <c r="L215" s="55" t="e">
        <f t="shared" si="40"/>
        <v>#REF!</v>
      </c>
      <c r="M215" s="55" t="e">
        <f t="shared" si="40"/>
        <v>#REF!</v>
      </c>
      <c r="N215" s="55" t="e">
        <f t="shared" si="40"/>
        <v>#REF!</v>
      </c>
      <c r="O215" s="120" t="e">
        <f t="shared" si="40"/>
        <v>#REF!</v>
      </c>
      <c r="P215" s="81" t="e">
        <f t="shared" si="40"/>
        <v>#REF!</v>
      </c>
      <c r="Q215" s="120" t="e">
        <f t="shared" si="40"/>
        <v>#REF!</v>
      </c>
      <c r="R215" s="120" t="e">
        <f t="shared" si="40"/>
        <v>#REF!</v>
      </c>
      <c r="S215" s="120" t="e">
        <f t="shared" si="40"/>
        <v>#REF!</v>
      </c>
      <c r="T215" s="120" t="e">
        <f t="shared" si="40"/>
        <v>#REF!</v>
      </c>
      <c r="U215" s="120" t="e">
        <f t="shared" si="40"/>
        <v>#REF!</v>
      </c>
      <c r="V215" s="120" t="e">
        <f t="shared" si="40"/>
        <v>#REF!</v>
      </c>
      <c r="W215" s="120" t="e">
        <f t="shared" si="40"/>
        <v>#REF!</v>
      </c>
    </row>
    <row r="216" spans="1:30" x14ac:dyDescent="0.25">
      <c r="A216" s="4"/>
      <c r="B216" s="45" t="s">
        <v>57</v>
      </c>
      <c r="C216" s="4"/>
      <c r="D216" s="56">
        <f>D215/10</f>
        <v>54</v>
      </c>
      <c r="E216" s="56">
        <f t="shared" ref="E216:T216" si="41">E215/10</f>
        <v>55.2</v>
      </c>
      <c r="F216" s="56">
        <f t="shared" si="41"/>
        <v>229.80049999999997</v>
      </c>
      <c r="G216" s="56">
        <f t="shared" si="41"/>
        <v>1632</v>
      </c>
      <c r="H216" s="82" t="e">
        <f t="shared" si="41"/>
        <v>#REF!</v>
      </c>
      <c r="I216" s="82" t="e">
        <f t="shared" si="41"/>
        <v>#REF!</v>
      </c>
      <c r="J216" s="82" t="e">
        <f t="shared" si="41"/>
        <v>#REF!</v>
      </c>
      <c r="K216" s="82" t="e">
        <f t="shared" si="41"/>
        <v>#REF!</v>
      </c>
      <c r="L216" s="82" t="e">
        <f t="shared" si="41"/>
        <v>#REF!</v>
      </c>
      <c r="M216" s="105" t="e">
        <f t="shared" si="41"/>
        <v>#REF!</v>
      </c>
      <c r="N216" s="105" t="e">
        <f t="shared" si="41"/>
        <v>#REF!</v>
      </c>
      <c r="O216" s="105" t="e">
        <f t="shared" si="41"/>
        <v>#REF!</v>
      </c>
      <c r="P216" s="84" t="e">
        <f t="shared" si="41"/>
        <v>#REF!</v>
      </c>
      <c r="Q216" s="105" t="e">
        <f t="shared" si="41"/>
        <v>#REF!</v>
      </c>
      <c r="R216" s="105" t="e">
        <f t="shared" si="41"/>
        <v>#REF!</v>
      </c>
      <c r="S216" s="105" t="e">
        <f t="shared" si="41"/>
        <v>#REF!</v>
      </c>
      <c r="T216" s="105" t="e">
        <f t="shared" si="41"/>
        <v>#REF!</v>
      </c>
      <c r="U216" s="105" t="e">
        <f t="shared" ref="U216:V216" si="42">U215/10</f>
        <v>#REF!</v>
      </c>
      <c r="V216" s="105" t="e">
        <f t="shared" si="42"/>
        <v>#REF!</v>
      </c>
      <c r="W216" s="105" t="e">
        <f t="shared" ref="W216" si="43">W215/10</f>
        <v>#REF!</v>
      </c>
    </row>
    <row r="217" spans="1:30" x14ac:dyDescent="0.25">
      <c r="A217" s="5"/>
      <c r="B217" s="90"/>
      <c r="C217" s="5"/>
      <c r="D217" s="127">
        <v>90</v>
      </c>
      <c r="E217" s="127">
        <v>92</v>
      </c>
      <c r="F217" s="127">
        <v>383</v>
      </c>
      <c r="G217" s="127">
        <v>2720</v>
      </c>
      <c r="H217" s="128"/>
      <c r="I217" s="128"/>
      <c r="J217" s="128"/>
      <c r="K217" s="128"/>
      <c r="L217" s="128"/>
      <c r="M217" s="129">
        <v>1.4</v>
      </c>
      <c r="N217" s="129">
        <v>70</v>
      </c>
      <c r="O217" s="129">
        <v>900</v>
      </c>
      <c r="P217" s="130"/>
      <c r="Q217" s="129">
        <v>1200</v>
      </c>
      <c r="R217" s="129">
        <v>1200</v>
      </c>
      <c r="S217" s="129">
        <v>300</v>
      </c>
      <c r="T217" s="129">
        <v>18</v>
      </c>
      <c r="U217" s="102">
        <v>0.1</v>
      </c>
    </row>
    <row r="218" spans="1:30" x14ac:dyDescent="0.25">
      <c r="D218" s="124">
        <f>D217*60%</f>
        <v>54</v>
      </c>
      <c r="E218" s="124">
        <f t="shared" ref="E218:U218" si="44">E217*60%</f>
        <v>55.199999999999996</v>
      </c>
      <c r="F218" s="124">
        <f t="shared" si="44"/>
        <v>229.79999999999998</v>
      </c>
      <c r="G218" s="124">
        <f t="shared" si="44"/>
        <v>1632</v>
      </c>
      <c r="H218" s="124">
        <f t="shared" si="44"/>
        <v>0</v>
      </c>
      <c r="I218" s="124">
        <f t="shared" si="44"/>
        <v>0</v>
      </c>
      <c r="J218" s="124">
        <f t="shared" si="44"/>
        <v>0</v>
      </c>
      <c r="K218" s="124">
        <f t="shared" si="44"/>
        <v>0</v>
      </c>
      <c r="L218" s="124">
        <f t="shared" si="44"/>
        <v>0</v>
      </c>
      <c r="M218" s="124">
        <f t="shared" si="44"/>
        <v>0.84</v>
      </c>
      <c r="N218" s="124">
        <f t="shared" si="44"/>
        <v>42</v>
      </c>
      <c r="O218" s="125">
        <f t="shared" si="44"/>
        <v>540</v>
      </c>
      <c r="P218" s="126">
        <f t="shared" si="44"/>
        <v>0</v>
      </c>
      <c r="Q218" s="125">
        <f t="shared" si="44"/>
        <v>720</v>
      </c>
      <c r="R218" s="125">
        <f t="shared" si="44"/>
        <v>720</v>
      </c>
      <c r="S218" s="125">
        <f t="shared" si="44"/>
        <v>180</v>
      </c>
      <c r="T218" s="125">
        <f t="shared" si="44"/>
        <v>10.799999999999999</v>
      </c>
      <c r="U218" s="125">
        <f t="shared" si="44"/>
        <v>0.06</v>
      </c>
      <c r="V218" s="102">
        <v>8.4</v>
      </c>
    </row>
    <row r="219" spans="1:30" x14ac:dyDescent="0.25">
      <c r="D219" s="47">
        <f>D218*10</f>
        <v>540</v>
      </c>
      <c r="E219" s="47">
        <f t="shared" ref="E219:T219" si="45">E218*10</f>
        <v>552</v>
      </c>
      <c r="F219" s="47">
        <f t="shared" si="45"/>
        <v>2298</v>
      </c>
      <c r="G219" s="47">
        <f t="shared" si="45"/>
        <v>16320</v>
      </c>
      <c r="H219" s="47">
        <f t="shared" si="45"/>
        <v>0</v>
      </c>
      <c r="I219" s="47">
        <f t="shared" si="45"/>
        <v>0</v>
      </c>
      <c r="J219" s="47">
        <f t="shared" si="45"/>
        <v>0</v>
      </c>
      <c r="K219" s="47">
        <f t="shared" si="45"/>
        <v>0</v>
      </c>
      <c r="L219" s="47">
        <f t="shared" si="45"/>
        <v>0</v>
      </c>
      <c r="M219" s="102">
        <f t="shared" si="45"/>
        <v>8.4</v>
      </c>
      <c r="N219" s="102">
        <f t="shared" si="45"/>
        <v>420</v>
      </c>
      <c r="O219" s="102">
        <f t="shared" si="45"/>
        <v>5400</v>
      </c>
      <c r="P219" s="66">
        <f t="shared" si="45"/>
        <v>0</v>
      </c>
      <c r="Q219" s="102">
        <f t="shared" si="45"/>
        <v>7200</v>
      </c>
      <c r="R219" s="102">
        <f t="shared" si="45"/>
        <v>7200</v>
      </c>
      <c r="S219" s="102">
        <f t="shared" si="45"/>
        <v>1800</v>
      </c>
      <c r="T219" s="102">
        <f t="shared" si="45"/>
        <v>107.99999999999999</v>
      </c>
      <c r="U219" s="102">
        <f t="shared" ref="U219:V219" si="46">U218*10</f>
        <v>0.6</v>
      </c>
      <c r="V219" s="102">
        <f t="shared" si="46"/>
        <v>84</v>
      </c>
    </row>
    <row r="220" spans="1:30" x14ac:dyDescent="0.25">
      <c r="D220" s="76">
        <f>D215-D219</f>
        <v>0</v>
      </c>
      <c r="E220" s="76">
        <f t="shared" ref="E220:T220" si="47">E215-E219</f>
        <v>0</v>
      </c>
      <c r="F220" s="76">
        <f t="shared" si="47"/>
        <v>4.999999999654392E-3</v>
      </c>
      <c r="G220" s="76">
        <f t="shared" si="47"/>
        <v>0</v>
      </c>
      <c r="H220" s="76" t="e">
        <f t="shared" si="47"/>
        <v>#REF!</v>
      </c>
      <c r="I220" s="76" t="e">
        <f t="shared" si="47"/>
        <v>#REF!</v>
      </c>
      <c r="J220" s="76" t="e">
        <f t="shared" si="47"/>
        <v>#REF!</v>
      </c>
      <c r="K220" s="76" t="e">
        <f t="shared" si="47"/>
        <v>#REF!</v>
      </c>
      <c r="L220" s="76" t="e">
        <f t="shared" si="47"/>
        <v>#REF!</v>
      </c>
      <c r="M220" s="106" t="e">
        <f t="shared" si="47"/>
        <v>#REF!</v>
      </c>
      <c r="N220" s="106" t="e">
        <f t="shared" si="47"/>
        <v>#REF!</v>
      </c>
      <c r="O220" s="106" t="e">
        <f t="shared" si="47"/>
        <v>#REF!</v>
      </c>
      <c r="P220" s="83" t="e">
        <f t="shared" si="47"/>
        <v>#REF!</v>
      </c>
      <c r="Q220" s="106" t="e">
        <f t="shared" si="47"/>
        <v>#REF!</v>
      </c>
      <c r="R220" s="106" t="e">
        <f t="shared" si="47"/>
        <v>#REF!</v>
      </c>
      <c r="S220" s="106" t="e">
        <f t="shared" si="47"/>
        <v>#REF!</v>
      </c>
      <c r="T220" s="106" t="e">
        <f t="shared" si="47"/>
        <v>#REF!</v>
      </c>
      <c r="U220" s="106" t="e">
        <f t="shared" ref="U220:V220" si="48">U215-U219</f>
        <v>#REF!</v>
      </c>
      <c r="V220" s="106" t="e">
        <f t="shared" si="48"/>
        <v>#REF!</v>
      </c>
    </row>
    <row r="222" spans="1:30" x14ac:dyDescent="0.25">
      <c r="A222" s="27" t="s">
        <v>51</v>
      </c>
      <c r="B222" s="27" t="s">
        <v>15</v>
      </c>
      <c r="C222" s="1">
        <f>G11+G32+G53+G75+G97+G117+G139+G160+G180+G201</f>
        <v>6853</v>
      </c>
      <c r="E222" s="62">
        <f>C222*60/G215</f>
        <v>25.194852941176471</v>
      </c>
      <c r="G222" s="47" t="s">
        <v>47</v>
      </c>
      <c r="M222" s="107">
        <f>D216*4*100/G216</f>
        <v>13.235294117647058</v>
      </c>
    </row>
    <row r="223" spans="1:30" x14ac:dyDescent="0.25">
      <c r="A223" s="27" t="s">
        <v>52</v>
      </c>
      <c r="B223" s="27" t="s">
        <v>16</v>
      </c>
      <c r="C223" s="1">
        <f>G20+G42+G63+G85+G106+G127+G148+G169+G190+G212</f>
        <v>9467</v>
      </c>
      <c r="E223" s="62">
        <f>C223*60/G215</f>
        <v>34.805147058823529</v>
      </c>
      <c r="G223" s="47" t="s">
        <v>48</v>
      </c>
      <c r="M223" s="107">
        <f>E216*9*100/G216</f>
        <v>30.441176470588236</v>
      </c>
    </row>
    <row r="224" spans="1:30" x14ac:dyDescent="0.25">
      <c r="A224" s="27"/>
      <c r="E224" s="62"/>
      <c r="G224" s="47" t="s">
        <v>49</v>
      </c>
      <c r="M224" s="107">
        <f>F216*4*100/G216</f>
        <v>56.323651960784304</v>
      </c>
    </row>
    <row r="225" spans="1:21" x14ac:dyDescent="0.25">
      <c r="A225" s="27"/>
      <c r="E225" s="62"/>
    </row>
    <row r="226" spans="1:21" hidden="1" x14ac:dyDescent="0.25">
      <c r="A226" s="27"/>
      <c r="D226" s="47">
        <v>54</v>
      </c>
      <c r="E226" s="62">
        <v>55.2</v>
      </c>
      <c r="F226" s="47">
        <v>229.8</v>
      </c>
      <c r="G226" s="47">
        <v>1627.8</v>
      </c>
      <c r="M226" s="102">
        <v>0.84</v>
      </c>
      <c r="N226" s="102">
        <v>42</v>
      </c>
      <c r="O226" s="102">
        <v>0.54</v>
      </c>
      <c r="P226" s="66">
        <v>7.2</v>
      </c>
      <c r="Q226" s="102">
        <v>720</v>
      </c>
      <c r="R226" s="102">
        <v>1080</v>
      </c>
      <c r="S226" s="102">
        <v>180</v>
      </c>
      <c r="T226" s="102">
        <v>10.199999999999999</v>
      </c>
    </row>
    <row r="227" spans="1:21" hidden="1" x14ac:dyDescent="0.25">
      <c r="D227" s="47">
        <f>D226*10</f>
        <v>540</v>
      </c>
      <c r="E227" s="47">
        <f t="shared" ref="E227:T227" si="49">E226*10</f>
        <v>552</v>
      </c>
      <c r="F227" s="47">
        <f t="shared" si="49"/>
        <v>2298</v>
      </c>
      <c r="G227" s="47">
        <f>G226*10</f>
        <v>16278</v>
      </c>
      <c r="H227" s="66">
        <f t="shared" si="49"/>
        <v>0</v>
      </c>
      <c r="I227" s="66">
        <f t="shared" si="49"/>
        <v>0</v>
      </c>
      <c r="J227" s="66">
        <f t="shared" si="49"/>
        <v>0</v>
      </c>
      <c r="K227" s="66">
        <f t="shared" si="49"/>
        <v>0</v>
      </c>
      <c r="L227" s="66">
        <f t="shared" si="49"/>
        <v>0</v>
      </c>
      <c r="M227" s="102">
        <f t="shared" si="49"/>
        <v>8.4</v>
      </c>
      <c r="N227" s="102">
        <f t="shared" si="49"/>
        <v>420</v>
      </c>
      <c r="O227" s="102">
        <f t="shared" si="49"/>
        <v>5.4</v>
      </c>
      <c r="P227" s="66">
        <f t="shared" si="49"/>
        <v>72</v>
      </c>
      <c r="Q227" s="102">
        <f t="shared" si="49"/>
        <v>7200</v>
      </c>
      <c r="R227" s="102">
        <f t="shared" si="49"/>
        <v>10800</v>
      </c>
      <c r="S227" s="102">
        <f t="shared" si="49"/>
        <v>1800</v>
      </c>
      <c r="T227" s="102">
        <f t="shared" si="49"/>
        <v>102</v>
      </c>
    </row>
    <row r="228" spans="1:21" hidden="1" x14ac:dyDescent="0.25">
      <c r="D228" s="76"/>
      <c r="E228" s="76"/>
      <c r="F228" s="76"/>
      <c r="G228" s="76">
        <f>G227-G215</f>
        <v>-42</v>
      </c>
      <c r="H228" s="83" t="e">
        <f t="shared" ref="H228:L228" si="50">H227-H215</f>
        <v>#REF!</v>
      </c>
      <c r="I228" s="83" t="e">
        <f t="shared" si="50"/>
        <v>#REF!</v>
      </c>
      <c r="J228" s="83" t="e">
        <f t="shared" si="50"/>
        <v>#REF!</v>
      </c>
      <c r="K228" s="83" t="e">
        <f t="shared" si="50"/>
        <v>#REF!</v>
      </c>
      <c r="L228" s="83" t="e">
        <f t="shared" si="50"/>
        <v>#REF!</v>
      </c>
      <c r="M228" s="106"/>
      <c r="N228" s="106"/>
      <c r="O228" s="106"/>
      <c r="P228" s="83"/>
      <c r="Q228" s="106"/>
      <c r="R228" s="106"/>
      <c r="S228" s="106"/>
      <c r="T228" s="106"/>
    </row>
    <row r="229" spans="1:21" x14ac:dyDescent="0.25">
      <c r="H229" s="47" t="e">
        <f t="shared" ref="H229" si="51">H228/3</f>
        <v>#REF!</v>
      </c>
      <c r="I229" s="47" t="e">
        <f t="shared" ref="I229" si="52">I228/3</f>
        <v>#REF!</v>
      </c>
      <c r="J229" s="47" t="e">
        <f t="shared" ref="J229" si="53">J228/3</f>
        <v>#REF!</v>
      </c>
      <c r="K229" s="47" t="e">
        <f t="shared" ref="K229" si="54">K228/3</f>
        <v>#REF!</v>
      </c>
      <c r="L229" s="47" t="e">
        <f t="shared" ref="L229" si="55">L228/3</f>
        <v>#REF!</v>
      </c>
    </row>
    <row r="231" spans="1:21" ht="15" customHeight="1" x14ac:dyDescent="0.25">
      <c r="B231" s="184" t="s">
        <v>95</v>
      </c>
      <c r="C231" s="184"/>
      <c r="D231" s="184"/>
      <c r="E231" s="184"/>
      <c r="F231" s="184"/>
      <c r="G231" s="184"/>
      <c r="H231" s="184"/>
      <c r="I231" s="184"/>
      <c r="J231" s="184"/>
      <c r="K231" s="184"/>
      <c r="L231" s="184"/>
      <c r="M231" s="184"/>
      <c r="N231" s="184"/>
      <c r="O231" s="184"/>
      <c r="P231" s="184"/>
      <c r="Q231" s="184"/>
      <c r="R231" s="184"/>
      <c r="S231" s="184"/>
      <c r="T231" s="184"/>
      <c r="U231" s="184"/>
    </row>
    <row r="232" spans="1:21" x14ac:dyDescent="0.25">
      <c r="B232" s="184"/>
      <c r="C232" s="184"/>
      <c r="D232" s="184"/>
      <c r="E232" s="184"/>
      <c r="F232" s="184"/>
      <c r="G232" s="184"/>
      <c r="H232" s="184"/>
      <c r="I232" s="184"/>
      <c r="J232" s="184"/>
      <c r="K232" s="184"/>
      <c r="L232" s="184"/>
      <c r="M232" s="184"/>
      <c r="N232" s="184"/>
      <c r="O232" s="184"/>
      <c r="P232" s="184"/>
      <c r="Q232" s="184"/>
      <c r="R232" s="184"/>
      <c r="S232" s="184"/>
      <c r="T232" s="184"/>
      <c r="U232" s="184"/>
    </row>
    <row r="233" spans="1:21" x14ac:dyDescent="0.25">
      <c r="B233" s="184"/>
      <c r="C233" s="184"/>
      <c r="D233" s="184"/>
      <c r="E233" s="184"/>
      <c r="F233" s="184"/>
      <c r="G233" s="184"/>
      <c r="H233" s="184"/>
      <c r="I233" s="184"/>
      <c r="J233" s="184"/>
      <c r="K233" s="184"/>
      <c r="L233" s="184"/>
      <c r="M233" s="184"/>
      <c r="N233" s="184"/>
      <c r="O233" s="184"/>
      <c r="P233" s="184"/>
      <c r="Q233" s="184"/>
      <c r="R233" s="184"/>
      <c r="S233" s="184"/>
      <c r="T233" s="184"/>
      <c r="U233" s="184"/>
    </row>
    <row r="234" spans="1:21" x14ac:dyDescent="0.25">
      <c r="B234" s="184"/>
      <c r="C234" s="184"/>
      <c r="D234" s="184"/>
      <c r="E234" s="184"/>
      <c r="F234" s="184"/>
      <c r="G234" s="184"/>
      <c r="H234" s="184"/>
      <c r="I234" s="184"/>
      <c r="J234" s="184"/>
      <c r="K234" s="184"/>
      <c r="L234" s="184"/>
      <c r="M234" s="184"/>
      <c r="N234" s="184"/>
      <c r="O234" s="184"/>
      <c r="P234" s="184"/>
      <c r="Q234" s="184"/>
      <c r="R234" s="184"/>
      <c r="S234" s="184"/>
      <c r="T234" s="184"/>
      <c r="U234" s="184"/>
    </row>
    <row r="235" spans="1:21" x14ac:dyDescent="0.25">
      <c r="B235" s="184"/>
      <c r="C235" s="184"/>
      <c r="D235" s="184"/>
      <c r="E235" s="184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  <c r="U235" s="184"/>
    </row>
    <row r="236" spans="1:21" x14ac:dyDescent="0.25">
      <c r="B236" s="184"/>
      <c r="C236" s="184"/>
      <c r="D236" s="184"/>
      <c r="E236" s="184"/>
      <c r="F236" s="184"/>
      <c r="G236" s="184"/>
      <c r="H236" s="184"/>
      <c r="I236" s="184"/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4"/>
      <c r="U236" s="184"/>
    </row>
    <row r="237" spans="1:21" ht="63" customHeight="1" x14ac:dyDescent="0.25">
      <c r="B237" s="212" t="s">
        <v>62</v>
      </c>
      <c r="C237" s="212"/>
      <c r="D237" s="1"/>
      <c r="E237" s="1"/>
      <c r="F237" s="1"/>
      <c r="G237" s="1"/>
      <c r="H237" s="47"/>
      <c r="I237" s="1"/>
      <c r="J237" s="1"/>
      <c r="K237" s="1"/>
      <c r="L237" s="1"/>
    </row>
    <row r="238" spans="1:21" ht="30" x14ac:dyDescent="0.25">
      <c r="B238" s="27" t="s">
        <v>77</v>
      </c>
      <c r="E238" s="1" t="s">
        <v>76</v>
      </c>
    </row>
    <row r="241" spans="2:2" ht="30" x14ac:dyDescent="0.25">
      <c r="B241" s="27" t="s">
        <v>67</v>
      </c>
    </row>
    <row r="243" spans="2:2" ht="45" x14ac:dyDescent="0.25">
      <c r="B243" s="27" t="s">
        <v>68</v>
      </c>
    </row>
  </sheetData>
  <mergeCells count="173">
    <mergeCell ref="A160:B160"/>
    <mergeCell ref="A169:B169"/>
    <mergeCell ref="A180:B180"/>
    <mergeCell ref="A190:B190"/>
    <mergeCell ref="A201:B201"/>
    <mergeCell ref="A212:B212"/>
    <mergeCell ref="A75:B75"/>
    <mergeCell ref="A85:B85"/>
    <mergeCell ref="A97:B97"/>
    <mergeCell ref="A106:B106"/>
    <mergeCell ref="A86:C86"/>
    <mergeCell ref="A89:A90"/>
    <mergeCell ref="B89:B90"/>
    <mergeCell ref="C89:C90"/>
    <mergeCell ref="A129:V129"/>
    <mergeCell ref="A130:V130"/>
    <mergeCell ref="A128:C128"/>
    <mergeCell ref="A112:V112"/>
    <mergeCell ref="A118:V118"/>
    <mergeCell ref="A117:B117"/>
    <mergeCell ref="A127:B127"/>
    <mergeCell ref="K152:L152"/>
    <mergeCell ref="M152:P152"/>
    <mergeCell ref="Q131:V131"/>
    <mergeCell ref="B231:U236"/>
    <mergeCell ref="B237:C237"/>
    <mergeCell ref="A3:A4"/>
    <mergeCell ref="B3:B4"/>
    <mergeCell ref="C3:C4"/>
    <mergeCell ref="D3:F3"/>
    <mergeCell ref="G3:G4"/>
    <mergeCell ref="H3:J3"/>
    <mergeCell ref="K3:L3"/>
    <mergeCell ref="M3:P3"/>
    <mergeCell ref="A24:A25"/>
    <mergeCell ref="B24:B25"/>
    <mergeCell ref="C24:C25"/>
    <mergeCell ref="D24:F24"/>
    <mergeCell ref="A69:V69"/>
    <mergeCell ref="A76:V76"/>
    <mergeCell ref="G24:G25"/>
    <mergeCell ref="H24:J24"/>
    <mergeCell ref="K24:L24"/>
    <mergeCell ref="M24:P24"/>
    <mergeCell ref="M46:P46"/>
    <mergeCell ref="A43:C43"/>
    <mergeCell ref="A46:A47"/>
    <mergeCell ref="B46:B47"/>
    <mergeCell ref="C46:C47"/>
    <mergeCell ref="D46:F46"/>
    <mergeCell ref="G46:G47"/>
    <mergeCell ref="H46:J46"/>
    <mergeCell ref="K46:L46"/>
    <mergeCell ref="A44:V44"/>
    <mergeCell ref="A45:V45"/>
    <mergeCell ref="Q46:V46"/>
    <mergeCell ref="A48:V48"/>
    <mergeCell ref="A54:V54"/>
    <mergeCell ref="K67:L67"/>
    <mergeCell ref="M67:P67"/>
    <mergeCell ref="A64:C64"/>
    <mergeCell ref="A67:A68"/>
    <mergeCell ref="B67:B68"/>
    <mergeCell ref="C67:C68"/>
    <mergeCell ref="D67:F67"/>
    <mergeCell ref="G67:G68"/>
    <mergeCell ref="H67:J67"/>
    <mergeCell ref="A65:V65"/>
    <mergeCell ref="A66:V66"/>
    <mergeCell ref="Q67:V67"/>
    <mergeCell ref="A63:B63"/>
    <mergeCell ref="D89:F89"/>
    <mergeCell ref="G89:G90"/>
    <mergeCell ref="A107:C107"/>
    <mergeCell ref="A87:V87"/>
    <mergeCell ref="A88:V88"/>
    <mergeCell ref="H89:J89"/>
    <mergeCell ref="K89:L89"/>
    <mergeCell ref="M89:P89"/>
    <mergeCell ref="K110:L110"/>
    <mergeCell ref="M110:P110"/>
    <mergeCell ref="Q89:V89"/>
    <mergeCell ref="A91:V91"/>
    <mergeCell ref="A98:V98"/>
    <mergeCell ref="A108:V108"/>
    <mergeCell ref="A109:V109"/>
    <mergeCell ref="A110:A111"/>
    <mergeCell ref="B110:B111"/>
    <mergeCell ref="C110:C111"/>
    <mergeCell ref="D110:F110"/>
    <mergeCell ref="G110:G111"/>
    <mergeCell ref="H110:J110"/>
    <mergeCell ref="Q110:V110"/>
    <mergeCell ref="A133:V133"/>
    <mergeCell ref="A140:V140"/>
    <mergeCell ref="A150:V150"/>
    <mergeCell ref="A151:V151"/>
    <mergeCell ref="A131:A132"/>
    <mergeCell ref="B131:B132"/>
    <mergeCell ref="C131:C132"/>
    <mergeCell ref="D131:F131"/>
    <mergeCell ref="G131:G132"/>
    <mergeCell ref="A149:C149"/>
    <mergeCell ref="A139:B139"/>
    <mergeCell ref="A148:B148"/>
    <mergeCell ref="Q194:V194"/>
    <mergeCell ref="A196:V196"/>
    <mergeCell ref="A202:V202"/>
    <mergeCell ref="A214:V214"/>
    <mergeCell ref="H173:J173"/>
    <mergeCell ref="K173:L173"/>
    <mergeCell ref="M173:P173"/>
    <mergeCell ref="K194:L194"/>
    <mergeCell ref="M194:P194"/>
    <mergeCell ref="Q173:V173"/>
    <mergeCell ref="A175:V175"/>
    <mergeCell ref="A181:V181"/>
    <mergeCell ref="A192:V192"/>
    <mergeCell ref="A193:V193"/>
    <mergeCell ref="A173:A174"/>
    <mergeCell ref="B173:B174"/>
    <mergeCell ref="C173:C174"/>
    <mergeCell ref="D173:F173"/>
    <mergeCell ref="G173:G174"/>
    <mergeCell ref="A191:C191"/>
    <mergeCell ref="A32:B32"/>
    <mergeCell ref="A215:C215"/>
    <mergeCell ref="A194:A195"/>
    <mergeCell ref="B194:B195"/>
    <mergeCell ref="C194:C195"/>
    <mergeCell ref="D194:F194"/>
    <mergeCell ref="G194:G195"/>
    <mergeCell ref="H194:J194"/>
    <mergeCell ref="A213:C213"/>
    <mergeCell ref="A171:V171"/>
    <mergeCell ref="A172:V172"/>
    <mergeCell ref="A152:A153"/>
    <mergeCell ref="B152:B153"/>
    <mergeCell ref="C152:C153"/>
    <mergeCell ref="D152:F152"/>
    <mergeCell ref="G152:G153"/>
    <mergeCell ref="H152:J152"/>
    <mergeCell ref="A170:C170"/>
    <mergeCell ref="Q152:V152"/>
    <mergeCell ref="A154:V154"/>
    <mergeCell ref="A161:V161"/>
    <mergeCell ref="H131:J131"/>
    <mergeCell ref="K131:L131"/>
    <mergeCell ref="M131:P131"/>
    <mergeCell ref="A42:B42"/>
    <mergeCell ref="A53:B53"/>
    <mergeCell ref="W193:W195"/>
    <mergeCell ref="W2:W4"/>
    <mergeCell ref="W23:W25"/>
    <mergeCell ref="W45:W47"/>
    <mergeCell ref="W66:W68"/>
    <mergeCell ref="W88:W90"/>
    <mergeCell ref="W109:W111"/>
    <mergeCell ref="W130:W132"/>
    <mergeCell ref="W151:W153"/>
    <mergeCell ref="W172:W174"/>
    <mergeCell ref="A2:V2"/>
    <mergeCell ref="Q3:V3"/>
    <mergeCell ref="A5:V5"/>
    <mergeCell ref="A12:V12"/>
    <mergeCell ref="A22:V22"/>
    <mergeCell ref="A23:V23"/>
    <mergeCell ref="Q24:V24"/>
    <mergeCell ref="A26:V26"/>
    <mergeCell ref="A33:V33"/>
    <mergeCell ref="A21:C21"/>
    <mergeCell ref="A11:B11"/>
    <mergeCell ref="A20:B20"/>
  </mergeCells>
  <pageMargins left="0.78740157480314965" right="0.51181102362204722" top="0.55118110236220474" bottom="0.59055118110236227" header="0.31496062992125984" footer="0.31496062992125984"/>
  <pageSetup paperSize="9" scale="50" orientation="landscape" r:id="rId1"/>
  <rowBreaks count="4" manualBreakCount="4">
    <brk id="43" max="16383" man="1"/>
    <brk id="87" max="16383" man="1"/>
    <brk id="128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7,11</vt:lpstr>
      <vt:lpstr>11,18</vt:lpstr>
      <vt:lpstr>'11,18'!Область_печати</vt:lpstr>
      <vt:lpstr>'7,11'!Область_печати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2011-10-26T06:33:51Z</cp:lastPrinted>
  <dcterms:created xsi:type="dcterms:W3CDTF">2006-09-16T00:00:00Z</dcterms:created>
  <dcterms:modified xsi:type="dcterms:W3CDTF">2023-11-16T06:35:36Z</dcterms:modified>
</cp:coreProperties>
</file>